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7570" windowHeight="13020" tabRatio="784" firstSheet="1" activeTab="1"/>
  </bookViews>
  <sheets>
    <sheet name="Паспорт мун. программы" sheetId="22" r:id="rId1"/>
    <sheet name="Перечень мероприятий ПП I " sheetId="14" r:id="rId2"/>
    <sheet name="Перечень мероприятий ПП II" sheetId="15" r:id="rId3"/>
    <sheet name="Перечень мероприятий ПП IV" sheetId="19" r:id="rId4"/>
    <sheet name="Целевые показатели" sheetId="21" r:id="rId5"/>
    <sheet name="Методика показателей" sheetId="20" r:id="rId6"/>
    <sheet name="Методика результатов" sheetId="24" r:id="rId7"/>
  </sheets>
  <definedNames>
    <definedName name="_GoBack" localSheetId="4">'Целевые показатели'!#REF!</definedName>
    <definedName name="_xlnm._FilterDatabase" localSheetId="5" hidden="1">'Методика показателей'!$A$3:$G$3</definedName>
    <definedName name="_xlnm._FilterDatabase" localSheetId="1" hidden="1">'Перечень мероприятий ПП I '!$A$4:$O$445</definedName>
    <definedName name="_xlnm._FilterDatabase" localSheetId="4" hidden="1">'Целевые показатели'!$A$5:$L$5</definedName>
    <definedName name="Z_4BD30697_8812_4AB0_85B7_85B41EE53A82_.wvu.PrintArea" localSheetId="0" hidden="1">'Паспорт мун. программы'!$A$3:$G$49</definedName>
    <definedName name="Z_4BD30697_8812_4AB0_85B7_85B41EE53A82_.wvu.PrintArea" localSheetId="4" hidden="1">'Целевые показатели'!$A$1:$L$20</definedName>
    <definedName name="Z_4BD30697_8812_4AB0_85B7_85B41EE53A82_.wvu.PrintTitles" localSheetId="4" hidden="1">'Целевые показатели'!$5:$5</definedName>
    <definedName name="Z_4BD30697_8812_4AB0_85B7_85B41EE53A82_.wvu.Rows" localSheetId="4" hidden="1">'Целевые показатели'!#REF!</definedName>
    <definedName name="_xlnm.Print_Titles" localSheetId="4">'Целевые показатели'!$5:$5</definedName>
    <definedName name="_xlnm.Print_Area" localSheetId="5">'Методика показателей'!$A$1:$F$14</definedName>
    <definedName name="_xlnm.Print_Area" localSheetId="6">'Методика результатов'!$A$1:$G$53</definedName>
    <definedName name="_xlnm.Print_Area" localSheetId="0">'Паспорт мун. программы'!$A$3:$G$52</definedName>
    <definedName name="_xlnm.Print_Area" localSheetId="1">'Перечень мероприятий ПП I '!$A$1:$O$445</definedName>
    <definedName name="_xlnm.Print_Area" localSheetId="3">'Перечень мероприятий ПП IV'!$A$1:$K$31</definedName>
    <definedName name="_xlnm.Print_Area" localSheetId="4">'Целевые показатели'!$A$1:$L$14</definedName>
  </definedNames>
  <calcPr calcId="124519"/>
  <customWorkbookViews>
    <customWorkbookView name="LavreniukEN - Личное представление" guid="{4BD30697-8812-4AB0-85B7-85B41EE53A82}" mergeInterval="0" personalView="1" maximized="1" xWindow="1" yWindow="1" windowWidth="1920" windowHeight="850" activeSheetId="9"/>
  </customWorkbookViews>
</workbook>
</file>

<file path=xl/calcChain.xml><?xml version="1.0" encoding="utf-8"?>
<calcChain xmlns="http://schemas.openxmlformats.org/spreadsheetml/2006/main">
  <c r="E251" i="14"/>
  <c r="E250"/>
  <c r="E249"/>
  <c r="E248"/>
  <c r="F247"/>
  <c r="E247"/>
  <c r="L102" l="1"/>
  <c r="E133" i="15" l="1"/>
  <c r="E132"/>
  <c r="E131"/>
  <c r="E130"/>
  <c r="N129"/>
  <c r="M129"/>
  <c r="M124" s="1"/>
  <c r="L129"/>
  <c r="G129"/>
  <c r="F129"/>
  <c r="E129"/>
  <c r="N128"/>
  <c r="M128"/>
  <c r="L128"/>
  <c r="G128"/>
  <c r="E128" s="1"/>
  <c r="F128"/>
  <c r="N127"/>
  <c r="M127"/>
  <c r="M153" s="1"/>
  <c r="L127"/>
  <c r="G127"/>
  <c r="F127"/>
  <c r="E127"/>
  <c r="N126"/>
  <c r="M126"/>
  <c r="L126"/>
  <c r="G126"/>
  <c r="G152" s="1"/>
  <c r="F126"/>
  <c r="N125"/>
  <c r="M125"/>
  <c r="M151" s="1"/>
  <c r="L125"/>
  <c r="G125"/>
  <c r="F125"/>
  <c r="E125"/>
  <c r="N124"/>
  <c r="L124"/>
  <c r="G124"/>
  <c r="E124" s="1"/>
  <c r="F124"/>
  <c r="E120"/>
  <c r="E119"/>
  <c r="F118"/>
  <c r="E118"/>
  <c r="F117"/>
  <c r="F116" s="1"/>
  <c r="E117"/>
  <c r="N116"/>
  <c r="M116"/>
  <c r="L116"/>
  <c r="G116"/>
  <c r="G111" s="1"/>
  <c r="N115"/>
  <c r="M115"/>
  <c r="L115"/>
  <c r="G115"/>
  <c r="F115"/>
  <c r="E115"/>
  <c r="N114"/>
  <c r="M114"/>
  <c r="L114"/>
  <c r="G114"/>
  <c r="E114" s="1"/>
  <c r="F114"/>
  <c r="N113"/>
  <c r="M113"/>
  <c r="L113"/>
  <c r="G113"/>
  <c r="F113"/>
  <c r="E113"/>
  <c r="N112"/>
  <c r="M112"/>
  <c r="L112"/>
  <c r="G112"/>
  <c r="E112" s="1"/>
  <c r="F112"/>
  <c r="N111"/>
  <c r="M111"/>
  <c r="L111"/>
  <c r="E107"/>
  <c r="E106"/>
  <c r="E105"/>
  <c r="E104"/>
  <c r="N103"/>
  <c r="M103"/>
  <c r="L103"/>
  <c r="G103"/>
  <c r="E103" s="1"/>
  <c r="F103"/>
  <c r="N102"/>
  <c r="M102"/>
  <c r="L102"/>
  <c r="G102"/>
  <c r="F102"/>
  <c r="E102"/>
  <c r="N101"/>
  <c r="M101"/>
  <c r="L101"/>
  <c r="G101"/>
  <c r="E101" s="1"/>
  <c r="F101"/>
  <c r="N100"/>
  <c r="M100"/>
  <c r="L100"/>
  <c r="G100"/>
  <c r="F100"/>
  <c r="E100"/>
  <c r="N99"/>
  <c r="M99"/>
  <c r="L99"/>
  <c r="G99"/>
  <c r="E99" s="1"/>
  <c r="F99"/>
  <c r="N98"/>
  <c r="M98"/>
  <c r="L98"/>
  <c r="F98"/>
  <c r="E94"/>
  <c r="E93"/>
  <c r="E92"/>
  <c r="E91"/>
  <c r="N90"/>
  <c r="M90"/>
  <c r="L90"/>
  <c r="G90"/>
  <c r="E90" s="1"/>
  <c r="F90"/>
  <c r="E86"/>
  <c r="E85"/>
  <c r="E84"/>
  <c r="E83"/>
  <c r="N82"/>
  <c r="M82"/>
  <c r="M77" s="1"/>
  <c r="L82"/>
  <c r="G82"/>
  <c r="F82"/>
  <c r="E82"/>
  <c r="N81"/>
  <c r="M81"/>
  <c r="L81"/>
  <c r="G81"/>
  <c r="E81" s="1"/>
  <c r="F81"/>
  <c r="N80"/>
  <c r="M80"/>
  <c r="L80"/>
  <c r="G80"/>
  <c r="F80"/>
  <c r="E80"/>
  <c r="N79"/>
  <c r="M79"/>
  <c r="L79"/>
  <c r="G79"/>
  <c r="E79" s="1"/>
  <c r="F79"/>
  <c r="N78"/>
  <c r="M78"/>
  <c r="E78" s="1"/>
  <c r="L78"/>
  <c r="G78"/>
  <c r="F78"/>
  <c r="N77"/>
  <c r="L77"/>
  <c r="G77"/>
  <c r="E77" s="1"/>
  <c r="F77"/>
  <c r="E73"/>
  <c r="E72"/>
  <c r="E71"/>
  <c r="E70"/>
  <c r="N69"/>
  <c r="M69"/>
  <c r="L69"/>
  <c r="G69"/>
  <c r="F69"/>
  <c r="E69"/>
  <c r="N68"/>
  <c r="M68"/>
  <c r="L68"/>
  <c r="G68"/>
  <c r="E68" s="1"/>
  <c r="F68"/>
  <c r="N67"/>
  <c r="M67"/>
  <c r="E67" s="1"/>
  <c r="L67"/>
  <c r="G67"/>
  <c r="F67"/>
  <c r="N66"/>
  <c r="M66"/>
  <c r="L66"/>
  <c r="G66"/>
  <c r="E66" s="1"/>
  <c r="F66"/>
  <c r="N65"/>
  <c r="M65"/>
  <c r="L65"/>
  <c r="G65"/>
  <c r="F65"/>
  <c r="E65"/>
  <c r="G64"/>
  <c r="F64"/>
  <c r="E64" s="1"/>
  <c r="E60"/>
  <c r="E59"/>
  <c r="E58"/>
  <c r="E57"/>
  <c r="N56"/>
  <c r="M56"/>
  <c r="L56"/>
  <c r="G56"/>
  <c r="F56"/>
  <c r="E56" s="1"/>
  <c r="E52"/>
  <c r="E51"/>
  <c r="E50"/>
  <c r="E49"/>
  <c r="N48"/>
  <c r="M48"/>
  <c r="L48"/>
  <c r="E48" s="1"/>
  <c r="G48"/>
  <c r="F48"/>
  <c r="E44"/>
  <c r="E43"/>
  <c r="E42"/>
  <c r="E41"/>
  <c r="N40"/>
  <c r="M40"/>
  <c r="L40"/>
  <c r="G40"/>
  <c r="F40"/>
  <c r="E40" s="1"/>
  <c r="E36"/>
  <c r="E35"/>
  <c r="E34"/>
  <c r="E33"/>
  <c r="N32"/>
  <c r="M32"/>
  <c r="L32"/>
  <c r="E32" s="1"/>
  <c r="G32"/>
  <c r="F32"/>
  <c r="E28"/>
  <c r="E27"/>
  <c r="E26"/>
  <c r="E25"/>
  <c r="N24"/>
  <c r="N19" s="1"/>
  <c r="M24"/>
  <c r="L24"/>
  <c r="G24"/>
  <c r="F24"/>
  <c r="E24" s="1"/>
  <c r="N23"/>
  <c r="M23"/>
  <c r="L23"/>
  <c r="G23"/>
  <c r="F23"/>
  <c r="E23" s="1"/>
  <c r="N22"/>
  <c r="M22"/>
  <c r="L22"/>
  <c r="G22"/>
  <c r="F22"/>
  <c r="E22" s="1"/>
  <c r="N21"/>
  <c r="M21"/>
  <c r="L21"/>
  <c r="G21"/>
  <c r="F21"/>
  <c r="E21" s="1"/>
  <c r="N20"/>
  <c r="M20"/>
  <c r="L20"/>
  <c r="G20"/>
  <c r="F20"/>
  <c r="E20" s="1"/>
  <c r="M19"/>
  <c r="L19"/>
  <c r="G19"/>
  <c r="E18"/>
  <c r="E15"/>
  <c r="E14"/>
  <c r="E13"/>
  <c r="E12"/>
  <c r="N11"/>
  <c r="M11"/>
  <c r="L11"/>
  <c r="G11"/>
  <c r="E11" s="1"/>
  <c r="F11"/>
  <c r="N10"/>
  <c r="N154" s="1"/>
  <c r="M10"/>
  <c r="E10" s="1"/>
  <c r="L10"/>
  <c r="L154" s="1"/>
  <c r="G10"/>
  <c r="F10"/>
  <c r="F154" s="1"/>
  <c r="N9"/>
  <c r="N153" s="1"/>
  <c r="M9"/>
  <c r="L9"/>
  <c r="L153" s="1"/>
  <c r="G9"/>
  <c r="G153" s="1"/>
  <c r="F9"/>
  <c r="F153" s="1"/>
  <c r="N8"/>
  <c r="N152" s="1"/>
  <c r="M8"/>
  <c r="M152" s="1"/>
  <c r="L8"/>
  <c r="L152" s="1"/>
  <c r="G8"/>
  <c r="F8"/>
  <c r="F152" s="1"/>
  <c r="E8"/>
  <c r="N7"/>
  <c r="N151" s="1"/>
  <c r="M7"/>
  <c r="L7"/>
  <c r="L151" s="1"/>
  <c r="G7"/>
  <c r="G151" s="1"/>
  <c r="F7"/>
  <c r="F151" s="1"/>
  <c r="N6"/>
  <c r="M6"/>
  <c r="L6"/>
  <c r="L150" s="1"/>
  <c r="F6"/>
  <c r="E437" i="14"/>
  <c r="E436"/>
  <c r="E435"/>
  <c r="E434"/>
  <c r="E413" s="1"/>
  <c r="N433"/>
  <c r="M433"/>
  <c r="L433"/>
  <c r="G433"/>
  <c r="F433"/>
  <c r="E433" s="1"/>
  <c r="E429"/>
  <c r="E428"/>
  <c r="E415" s="1"/>
  <c r="E427"/>
  <c r="E414" s="1"/>
  <c r="E426"/>
  <c r="N425"/>
  <c r="M425"/>
  <c r="L425"/>
  <c r="L412" s="1"/>
  <c r="G425"/>
  <c r="F425"/>
  <c r="E421"/>
  <c r="E416" s="1"/>
  <c r="E420"/>
  <c r="E419"/>
  <c r="E418"/>
  <c r="N417"/>
  <c r="N412" s="1"/>
  <c r="M417"/>
  <c r="L417"/>
  <c r="G417"/>
  <c r="F417"/>
  <c r="E417" s="1"/>
  <c r="N416"/>
  <c r="M416"/>
  <c r="L416"/>
  <c r="G416"/>
  <c r="F416"/>
  <c r="N415"/>
  <c r="M415"/>
  <c r="L415"/>
  <c r="G415"/>
  <c r="F415"/>
  <c r="F402" s="1"/>
  <c r="N414"/>
  <c r="M414"/>
  <c r="L414"/>
  <c r="G414"/>
  <c r="F414"/>
  <c r="N413"/>
  <c r="M413"/>
  <c r="L413"/>
  <c r="G413"/>
  <c r="F413"/>
  <c r="G412"/>
  <c r="E408"/>
  <c r="E407"/>
  <c r="E406"/>
  <c r="E401" s="1"/>
  <c r="E405"/>
  <c r="N404"/>
  <c r="M404"/>
  <c r="M399" s="1"/>
  <c r="L404"/>
  <c r="L399" s="1"/>
  <c r="G404"/>
  <c r="F404"/>
  <c r="N403"/>
  <c r="M403"/>
  <c r="L403"/>
  <c r="G403"/>
  <c r="F403"/>
  <c r="E403"/>
  <c r="N402"/>
  <c r="M402"/>
  <c r="L402"/>
  <c r="G402"/>
  <c r="N401"/>
  <c r="M401"/>
  <c r="L401"/>
  <c r="G401"/>
  <c r="F401"/>
  <c r="N400"/>
  <c r="M400"/>
  <c r="L400"/>
  <c r="G400"/>
  <c r="F400"/>
  <c r="E400"/>
  <c r="N399"/>
  <c r="G399"/>
  <c r="E395"/>
  <c r="E394"/>
  <c r="F393"/>
  <c r="E393" s="1"/>
  <c r="F392"/>
  <c r="E392"/>
  <c r="N391"/>
  <c r="N386" s="1"/>
  <c r="M391"/>
  <c r="L391"/>
  <c r="G391"/>
  <c r="F391"/>
  <c r="F386" s="1"/>
  <c r="N390"/>
  <c r="M390"/>
  <c r="L390"/>
  <c r="G390"/>
  <c r="F390"/>
  <c r="E390" s="1"/>
  <c r="N389"/>
  <c r="M389"/>
  <c r="L389"/>
  <c r="G389"/>
  <c r="F389"/>
  <c r="N388"/>
  <c r="M388"/>
  <c r="L388"/>
  <c r="G388"/>
  <c r="F388"/>
  <c r="E388" s="1"/>
  <c r="N387"/>
  <c r="M387"/>
  <c r="L387"/>
  <c r="G387"/>
  <c r="F387"/>
  <c r="M386"/>
  <c r="L386"/>
  <c r="E382"/>
  <c r="E381"/>
  <c r="E380"/>
  <c r="E379"/>
  <c r="N378"/>
  <c r="M378"/>
  <c r="M373" s="1"/>
  <c r="L378"/>
  <c r="G378"/>
  <c r="F378"/>
  <c r="N377"/>
  <c r="M377"/>
  <c r="L377"/>
  <c r="G377"/>
  <c r="F377"/>
  <c r="E377" s="1"/>
  <c r="N376"/>
  <c r="M376"/>
  <c r="L376"/>
  <c r="G376"/>
  <c r="F376"/>
  <c r="N375"/>
  <c r="M375"/>
  <c r="L375"/>
  <c r="G375"/>
  <c r="F375"/>
  <c r="E375"/>
  <c r="N374"/>
  <c r="M374"/>
  <c r="L374"/>
  <c r="G374"/>
  <c r="E374" s="1"/>
  <c r="F374"/>
  <c r="N373"/>
  <c r="L373"/>
  <c r="F373"/>
  <c r="E369"/>
  <c r="E368"/>
  <c r="E367"/>
  <c r="E366"/>
  <c r="N365"/>
  <c r="M365"/>
  <c r="L365"/>
  <c r="L360" s="1"/>
  <c r="G365"/>
  <c r="F365"/>
  <c r="N364"/>
  <c r="M364"/>
  <c r="L364"/>
  <c r="G364"/>
  <c r="F364"/>
  <c r="E364"/>
  <c r="N363"/>
  <c r="M363"/>
  <c r="L363"/>
  <c r="G363"/>
  <c r="E363" s="1"/>
  <c r="F363"/>
  <c r="N362"/>
  <c r="M362"/>
  <c r="L362"/>
  <c r="G362"/>
  <c r="E362" s="1"/>
  <c r="F362"/>
  <c r="N361"/>
  <c r="M361"/>
  <c r="L361"/>
  <c r="G361"/>
  <c r="F361"/>
  <c r="N360"/>
  <c r="M360"/>
  <c r="F360"/>
  <c r="E356"/>
  <c r="E355"/>
  <c r="E354"/>
  <c r="E353"/>
  <c r="N352"/>
  <c r="M352"/>
  <c r="L352"/>
  <c r="G352"/>
  <c r="E352" s="1"/>
  <c r="F352"/>
  <c r="F331" s="1"/>
  <c r="N335"/>
  <c r="M335"/>
  <c r="L335"/>
  <c r="G335"/>
  <c r="E335" s="1"/>
  <c r="F335"/>
  <c r="N334"/>
  <c r="M334"/>
  <c r="L334"/>
  <c r="G334"/>
  <c r="F334"/>
  <c r="N333"/>
  <c r="M333"/>
  <c r="L333"/>
  <c r="G333"/>
  <c r="F333"/>
  <c r="E333" s="1"/>
  <c r="N332"/>
  <c r="M332"/>
  <c r="L332"/>
  <c r="G332"/>
  <c r="F332"/>
  <c r="N331"/>
  <c r="M331"/>
  <c r="L331"/>
  <c r="E327"/>
  <c r="E326"/>
  <c r="E325"/>
  <c r="E324"/>
  <c r="N323"/>
  <c r="N318" s="1"/>
  <c r="M323"/>
  <c r="L323"/>
  <c r="G323"/>
  <c r="F323"/>
  <c r="F318" s="1"/>
  <c r="N322"/>
  <c r="M322"/>
  <c r="L322"/>
  <c r="G322"/>
  <c r="F322"/>
  <c r="E322" s="1"/>
  <c r="N321"/>
  <c r="M321"/>
  <c r="L321"/>
  <c r="G321"/>
  <c r="F321"/>
  <c r="N320"/>
  <c r="M320"/>
  <c r="L320"/>
  <c r="G320"/>
  <c r="F320"/>
  <c r="E320" s="1"/>
  <c r="N319"/>
  <c r="M319"/>
  <c r="L319"/>
  <c r="G319"/>
  <c r="F319"/>
  <c r="M318"/>
  <c r="L318"/>
  <c r="E314"/>
  <c r="E313"/>
  <c r="E312"/>
  <c r="E311"/>
  <c r="N310"/>
  <c r="M310"/>
  <c r="M305" s="1"/>
  <c r="L310"/>
  <c r="G310"/>
  <c r="F310"/>
  <c r="N309"/>
  <c r="M309"/>
  <c r="L309"/>
  <c r="G309"/>
  <c r="F309"/>
  <c r="E309" s="1"/>
  <c r="N308"/>
  <c r="M308"/>
  <c r="L308"/>
  <c r="G308"/>
  <c r="F308"/>
  <c r="N307"/>
  <c r="M307"/>
  <c r="L307"/>
  <c r="G307"/>
  <c r="F307"/>
  <c r="E307"/>
  <c r="N306"/>
  <c r="M306"/>
  <c r="L306"/>
  <c r="G306"/>
  <c r="E306" s="1"/>
  <c r="F306"/>
  <c r="N305"/>
  <c r="L305"/>
  <c r="F305"/>
  <c r="E301"/>
  <c r="E300"/>
  <c r="E299"/>
  <c r="E298"/>
  <c r="N297"/>
  <c r="M297"/>
  <c r="L297"/>
  <c r="G297"/>
  <c r="G284" s="1"/>
  <c r="F297"/>
  <c r="E293"/>
  <c r="E292"/>
  <c r="E291"/>
  <c r="E290"/>
  <c r="N289"/>
  <c r="M289"/>
  <c r="E289" s="1"/>
  <c r="L289"/>
  <c r="L284" s="1"/>
  <c r="G289"/>
  <c r="F289"/>
  <c r="N288"/>
  <c r="M288"/>
  <c r="L288"/>
  <c r="G288"/>
  <c r="F288"/>
  <c r="N287"/>
  <c r="M287"/>
  <c r="L287"/>
  <c r="G287"/>
  <c r="F287"/>
  <c r="N286"/>
  <c r="M286"/>
  <c r="L286"/>
  <c r="G286"/>
  <c r="F286"/>
  <c r="N285"/>
  <c r="M285"/>
  <c r="L285"/>
  <c r="G285"/>
  <c r="F285"/>
  <c r="E285"/>
  <c r="N284"/>
  <c r="F284"/>
  <c r="E280"/>
  <c r="E279"/>
  <c r="E278"/>
  <c r="E277"/>
  <c r="N276"/>
  <c r="M276"/>
  <c r="M271" s="1"/>
  <c r="L276"/>
  <c r="G276"/>
  <c r="G271" s="1"/>
  <c r="F276"/>
  <c r="E276" s="1"/>
  <c r="N275"/>
  <c r="M275"/>
  <c r="L275"/>
  <c r="G275"/>
  <c r="F275"/>
  <c r="N274"/>
  <c r="M274"/>
  <c r="L274"/>
  <c r="G274"/>
  <c r="F274"/>
  <c r="E274" s="1"/>
  <c r="N273"/>
  <c r="M273"/>
  <c r="L273"/>
  <c r="G273"/>
  <c r="F273"/>
  <c r="N272"/>
  <c r="M272"/>
  <c r="L272"/>
  <c r="G272"/>
  <c r="F272"/>
  <c r="E272"/>
  <c r="N271"/>
  <c r="L271"/>
  <c r="F271"/>
  <c r="E267"/>
  <c r="E266"/>
  <c r="E265"/>
  <c r="E264"/>
  <c r="N263"/>
  <c r="M263"/>
  <c r="L263"/>
  <c r="G263"/>
  <c r="F263"/>
  <c r="E263" s="1"/>
  <c r="E259"/>
  <c r="E258"/>
  <c r="E257"/>
  <c r="E256"/>
  <c r="N255"/>
  <c r="M255"/>
  <c r="L255"/>
  <c r="G255"/>
  <c r="F255"/>
  <c r="E243"/>
  <c r="E242"/>
  <c r="E241"/>
  <c r="E240"/>
  <c r="N239"/>
  <c r="M239"/>
  <c r="L239"/>
  <c r="G239"/>
  <c r="F239"/>
  <c r="E239" s="1"/>
  <c r="E235"/>
  <c r="E234"/>
  <c r="E233"/>
  <c r="E232"/>
  <c r="N231"/>
  <c r="M231"/>
  <c r="L231"/>
  <c r="G231"/>
  <c r="F231"/>
  <c r="E227"/>
  <c r="E226"/>
  <c r="E225"/>
  <c r="E224"/>
  <c r="N223"/>
  <c r="M223"/>
  <c r="L223"/>
  <c r="G223"/>
  <c r="F223"/>
  <c r="E223"/>
  <c r="E219"/>
  <c r="E218"/>
  <c r="E217"/>
  <c r="E216"/>
  <c r="N215"/>
  <c r="M215"/>
  <c r="L215"/>
  <c r="G215"/>
  <c r="E215" s="1"/>
  <c r="F215"/>
  <c r="E211"/>
  <c r="E210"/>
  <c r="E209"/>
  <c r="E208"/>
  <c r="N207"/>
  <c r="M207"/>
  <c r="L207"/>
  <c r="G207"/>
  <c r="F207"/>
  <c r="E203"/>
  <c r="E202"/>
  <c r="E201"/>
  <c r="E200"/>
  <c r="N199"/>
  <c r="M199"/>
  <c r="L199"/>
  <c r="L186" s="1"/>
  <c r="G199"/>
  <c r="F199"/>
  <c r="E195"/>
  <c r="E194"/>
  <c r="E193"/>
  <c r="E192"/>
  <c r="N191"/>
  <c r="N186" s="1"/>
  <c r="M191"/>
  <c r="L191"/>
  <c r="G191"/>
  <c r="F191"/>
  <c r="E191" s="1"/>
  <c r="N190"/>
  <c r="M190"/>
  <c r="L190"/>
  <c r="G190"/>
  <c r="F190"/>
  <c r="N189"/>
  <c r="M189"/>
  <c r="L189"/>
  <c r="G189"/>
  <c r="F189"/>
  <c r="N188"/>
  <c r="M188"/>
  <c r="L188"/>
  <c r="G188"/>
  <c r="F188"/>
  <c r="E188" s="1"/>
  <c r="N187"/>
  <c r="M187"/>
  <c r="L187"/>
  <c r="G187"/>
  <c r="F187"/>
  <c r="G186"/>
  <c r="E182"/>
  <c r="E181"/>
  <c r="E180"/>
  <c r="E179"/>
  <c r="N178"/>
  <c r="M178"/>
  <c r="L178"/>
  <c r="G178"/>
  <c r="E178" s="1"/>
  <c r="F178"/>
  <c r="E166"/>
  <c r="E165"/>
  <c r="E164"/>
  <c r="E163"/>
  <c r="N162"/>
  <c r="M162"/>
  <c r="L162"/>
  <c r="G162"/>
  <c r="F162"/>
  <c r="E162" s="1"/>
  <c r="E158"/>
  <c r="E157"/>
  <c r="E156"/>
  <c r="E155"/>
  <c r="N154"/>
  <c r="M154"/>
  <c r="L154"/>
  <c r="G154"/>
  <c r="F154"/>
  <c r="E154" s="1"/>
  <c r="E150"/>
  <c r="E149"/>
  <c r="E148"/>
  <c r="E147"/>
  <c r="N146"/>
  <c r="M146"/>
  <c r="L146"/>
  <c r="G146"/>
  <c r="F146"/>
  <c r="E142"/>
  <c r="E141"/>
  <c r="E140"/>
  <c r="E139"/>
  <c r="N138"/>
  <c r="M138"/>
  <c r="L138"/>
  <c r="G138"/>
  <c r="F138"/>
  <c r="E138" s="1"/>
  <c r="E134"/>
  <c r="E133"/>
  <c r="E132"/>
  <c r="E131"/>
  <c r="N130"/>
  <c r="M130"/>
  <c r="L130"/>
  <c r="G130"/>
  <c r="F130"/>
  <c r="E130" s="1"/>
  <c r="E126"/>
  <c r="E125"/>
  <c r="E124"/>
  <c r="E123"/>
  <c r="N122"/>
  <c r="M122"/>
  <c r="L122"/>
  <c r="G122"/>
  <c r="F122"/>
  <c r="E118"/>
  <c r="E117"/>
  <c r="E116"/>
  <c r="E115"/>
  <c r="N114"/>
  <c r="M114"/>
  <c r="L114"/>
  <c r="G114"/>
  <c r="F114"/>
  <c r="E114" s="1"/>
  <c r="E110"/>
  <c r="E109"/>
  <c r="E108"/>
  <c r="E107"/>
  <c r="N106"/>
  <c r="M106"/>
  <c r="L106"/>
  <c r="G106"/>
  <c r="F106"/>
  <c r="E102"/>
  <c r="E101"/>
  <c r="E100"/>
  <c r="E99"/>
  <c r="N98"/>
  <c r="M98"/>
  <c r="L98"/>
  <c r="G98"/>
  <c r="F98"/>
  <c r="E98"/>
  <c r="E94"/>
  <c r="E93"/>
  <c r="E92"/>
  <c r="E91"/>
  <c r="N90"/>
  <c r="M90"/>
  <c r="L90"/>
  <c r="G90"/>
  <c r="F90"/>
  <c r="E86"/>
  <c r="E85"/>
  <c r="E84"/>
  <c r="E83"/>
  <c r="N82"/>
  <c r="M82"/>
  <c r="L82"/>
  <c r="G82"/>
  <c r="F82"/>
  <c r="E82" s="1"/>
  <c r="E78"/>
  <c r="E77"/>
  <c r="E76"/>
  <c r="E75"/>
  <c r="N74"/>
  <c r="M74"/>
  <c r="L74"/>
  <c r="G74"/>
  <c r="F74"/>
  <c r="E74" s="1"/>
  <c r="E70"/>
  <c r="E69"/>
  <c r="E68"/>
  <c r="E67"/>
  <c r="N66"/>
  <c r="M66"/>
  <c r="L66"/>
  <c r="G66"/>
  <c r="F66"/>
  <c r="E66" s="1"/>
  <c r="E62"/>
  <c r="E61"/>
  <c r="E60"/>
  <c r="E59"/>
  <c r="N58"/>
  <c r="M58"/>
  <c r="L58"/>
  <c r="G58"/>
  <c r="F58"/>
  <c r="E54"/>
  <c r="E53"/>
  <c r="E52"/>
  <c r="E51"/>
  <c r="N50"/>
  <c r="M50"/>
  <c r="L50"/>
  <c r="G50"/>
  <c r="F50"/>
  <c r="E50" s="1"/>
  <c r="E46"/>
  <c r="E45"/>
  <c r="E44"/>
  <c r="L43"/>
  <c r="F43"/>
  <c r="N42"/>
  <c r="M42"/>
  <c r="L42"/>
  <c r="G42"/>
  <c r="E38"/>
  <c r="E37"/>
  <c r="E36"/>
  <c r="E35"/>
  <c r="N34"/>
  <c r="M34"/>
  <c r="L34"/>
  <c r="G34"/>
  <c r="F34"/>
  <c r="E30"/>
  <c r="E29"/>
  <c r="E28"/>
  <c r="E27"/>
  <c r="N26"/>
  <c r="N5" s="1"/>
  <c r="N441" s="1"/>
  <c r="M26"/>
  <c r="L26"/>
  <c r="G26"/>
  <c r="F26"/>
  <c r="E22"/>
  <c r="E21"/>
  <c r="E20"/>
  <c r="E19"/>
  <c r="M18"/>
  <c r="L18"/>
  <c r="G18"/>
  <c r="F18"/>
  <c r="E18" s="1"/>
  <c r="E14"/>
  <c r="E13"/>
  <c r="E12"/>
  <c r="E11"/>
  <c r="N10"/>
  <c r="M10"/>
  <c r="L10"/>
  <c r="G10"/>
  <c r="E10" s="1"/>
  <c r="F10"/>
  <c r="N9"/>
  <c r="M9"/>
  <c r="L9"/>
  <c r="L445" s="1"/>
  <c r="G9"/>
  <c r="F9"/>
  <c r="N8"/>
  <c r="M8"/>
  <c r="L8"/>
  <c r="G8"/>
  <c r="F8"/>
  <c r="N7"/>
  <c r="N443" s="1"/>
  <c r="M7"/>
  <c r="L7"/>
  <c r="G7"/>
  <c r="F7"/>
  <c r="F443" s="1"/>
  <c r="N6"/>
  <c r="M6"/>
  <c r="L6"/>
  <c r="L442" s="1"/>
  <c r="G6"/>
  <c r="M150" i="15" l="1"/>
  <c r="N150"/>
  <c r="E154"/>
  <c r="E152"/>
  <c r="E116"/>
  <c r="F111"/>
  <c r="E111" s="1"/>
  <c r="G154"/>
  <c r="G6"/>
  <c r="E7"/>
  <c r="E151" s="1"/>
  <c r="E9"/>
  <c r="E153" s="1"/>
  <c r="F19"/>
  <c r="E19" s="1"/>
  <c r="G98"/>
  <c r="E98" s="1"/>
  <c r="E126"/>
  <c r="M154"/>
  <c r="G5" i="14"/>
  <c r="E8"/>
  <c r="N444"/>
  <c r="M445"/>
  <c r="L5"/>
  <c r="L441" s="1"/>
  <c r="E34"/>
  <c r="E58"/>
  <c r="E122"/>
  <c r="E146"/>
  <c r="G443"/>
  <c r="E207"/>
  <c r="E288"/>
  <c r="E323"/>
  <c r="E334"/>
  <c r="E361"/>
  <c r="E391"/>
  <c r="E404"/>
  <c r="E399" s="1"/>
  <c r="N442"/>
  <c r="L443"/>
  <c r="E443" s="1"/>
  <c r="G444"/>
  <c r="F445"/>
  <c r="N445"/>
  <c r="M5"/>
  <c r="E43"/>
  <c r="E106"/>
  <c r="M442"/>
  <c r="E190"/>
  <c r="E199"/>
  <c r="E255"/>
  <c r="E275"/>
  <c r="E287"/>
  <c r="E310"/>
  <c r="E321"/>
  <c r="E332"/>
  <c r="E378"/>
  <c r="E389"/>
  <c r="E425"/>
  <c r="E412" s="1"/>
  <c r="M444"/>
  <c r="G442"/>
  <c r="E7"/>
  <c r="M443"/>
  <c r="L444"/>
  <c r="G445"/>
  <c r="E26"/>
  <c r="E90"/>
  <c r="F186"/>
  <c r="M186"/>
  <c r="E231"/>
  <c r="E273"/>
  <c r="E286"/>
  <c r="E297"/>
  <c r="E308"/>
  <c r="E319"/>
  <c r="E365"/>
  <c r="E376"/>
  <c r="E387"/>
  <c r="F412"/>
  <c r="F399" s="1"/>
  <c r="M412"/>
  <c r="E271"/>
  <c r="E445"/>
  <c r="E187"/>
  <c r="E402"/>
  <c r="F444"/>
  <c r="E444" s="1"/>
  <c r="E189"/>
  <c r="F42"/>
  <c r="E42" s="1"/>
  <c r="F6"/>
  <c r="E9"/>
  <c r="M284"/>
  <c r="E284" s="1"/>
  <c r="G305"/>
  <c r="E305" s="1"/>
  <c r="G318"/>
  <c r="E318" s="1"/>
  <c r="G331"/>
  <c r="E331" s="1"/>
  <c r="G360"/>
  <c r="E360" s="1"/>
  <c r="G373"/>
  <c r="E373" s="1"/>
  <c r="G386"/>
  <c r="E386" s="1"/>
  <c r="G29" i="19"/>
  <c r="I28"/>
  <c r="G27"/>
  <c r="I26"/>
  <c r="E24"/>
  <c r="E23"/>
  <c r="E22"/>
  <c r="E21"/>
  <c r="J20"/>
  <c r="I20"/>
  <c r="I5" s="1"/>
  <c r="I25" s="1"/>
  <c r="H20"/>
  <c r="G20"/>
  <c r="F20"/>
  <c r="E20"/>
  <c r="E19"/>
  <c r="E18"/>
  <c r="E17"/>
  <c r="E16"/>
  <c r="E6" s="1"/>
  <c r="E26" s="1"/>
  <c r="J15"/>
  <c r="I15"/>
  <c r="H15"/>
  <c r="G15"/>
  <c r="G5" s="1"/>
  <c r="G25" s="1"/>
  <c r="F15"/>
  <c r="E14"/>
  <c r="H13"/>
  <c r="E13" s="1"/>
  <c r="E8" s="1"/>
  <c r="E28" s="1"/>
  <c r="E12"/>
  <c r="E11"/>
  <c r="J10"/>
  <c r="J5" s="1"/>
  <c r="J25" s="1"/>
  <c r="I10"/>
  <c r="G10"/>
  <c r="F10"/>
  <c r="J9"/>
  <c r="J29" s="1"/>
  <c r="I9"/>
  <c r="I29" s="1"/>
  <c r="H9"/>
  <c r="H29" s="1"/>
  <c r="G9"/>
  <c r="F9"/>
  <c r="F29" s="1"/>
  <c r="E9"/>
  <c r="E29" s="1"/>
  <c r="J8"/>
  <c r="J28" s="1"/>
  <c r="I8"/>
  <c r="G8"/>
  <c r="G28" s="1"/>
  <c r="F8"/>
  <c r="F28" s="1"/>
  <c r="J7"/>
  <c r="J27" s="1"/>
  <c r="I7"/>
  <c r="I27" s="1"/>
  <c r="H7"/>
  <c r="H27" s="1"/>
  <c r="G7"/>
  <c r="F7"/>
  <c r="F27" s="1"/>
  <c r="E7"/>
  <c r="E27" s="1"/>
  <c r="J6"/>
  <c r="J26" s="1"/>
  <c r="I6"/>
  <c r="H6"/>
  <c r="H26" s="1"/>
  <c r="G6"/>
  <c r="G26" s="1"/>
  <c r="F6"/>
  <c r="F26" s="1"/>
  <c r="G150" i="15" l="1"/>
  <c r="E6"/>
  <c r="E150" s="1"/>
  <c r="F150"/>
  <c r="E186" i="14"/>
  <c r="G441"/>
  <c r="F5"/>
  <c r="F442"/>
  <c r="E442" s="1"/>
  <c r="E6"/>
  <c r="M441"/>
  <c r="E10" i="19"/>
  <c r="E5" s="1"/>
  <c r="E25" s="1"/>
  <c r="F5"/>
  <c r="F25" s="1"/>
  <c r="H8"/>
  <c r="H28" s="1"/>
  <c r="H10"/>
  <c r="H5" s="1"/>
  <c r="H25" s="1"/>
  <c r="E15"/>
  <c r="F441" i="14" l="1"/>
  <c r="E441" s="1"/>
  <c r="E5"/>
  <c r="C41" i="22" l="1"/>
  <c r="C42"/>
  <c r="D39" l="1"/>
  <c r="C39"/>
  <c r="C40"/>
  <c r="C43" l="1"/>
  <c r="G41"/>
  <c r="F41"/>
  <c r="E41"/>
  <c r="D41"/>
  <c r="B39"/>
  <c r="E39"/>
  <c r="G42"/>
  <c r="G40"/>
  <c r="G39"/>
  <c r="F42"/>
  <c r="E40"/>
  <c r="F40"/>
  <c r="F39"/>
  <c r="E42"/>
  <c r="D42"/>
  <c r="B42" l="1"/>
  <c r="B41"/>
  <c r="B43"/>
  <c r="G43"/>
  <c r="F43"/>
  <c r="E43"/>
  <c r="D40" l="1"/>
  <c r="D43" s="1"/>
  <c r="B40"/>
</calcChain>
</file>

<file path=xl/sharedStrings.xml><?xml version="1.0" encoding="utf-8"?>
<sst xmlns="http://schemas.openxmlformats.org/spreadsheetml/2006/main" count="1959" uniqueCount="471">
  <si>
    <t>Средства федерального бюджета</t>
  </si>
  <si>
    <t>Внебюджетные источники</t>
  </si>
  <si>
    <t>2025 год</t>
  </si>
  <si>
    <t>2024 год</t>
  </si>
  <si>
    <t>Источники финансирования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</si>
  <si>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</si>
  <si>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</si>
  <si>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</si>
  <si>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</si>
  <si>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</si>
  <si>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</si>
  <si>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</si>
  <si>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</si>
  <si>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</si>
  <si>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</si>
  <si>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</si>
  <si>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</si>
  <si>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3.1</t>
  </si>
  <si>
    <t>№ п/п</t>
  </si>
  <si>
    <t>Итого</t>
  </si>
  <si>
    <t>Средства бюджета муниципального образования</t>
  </si>
  <si>
    <t>Мероприятие подпрограммы</t>
  </si>
  <si>
    <t>Сроки исполнения мероприятия</t>
  </si>
  <si>
    <t>Объем финансирования по годам (тыс. руб.)</t>
  </si>
  <si>
    <t xml:space="preserve">Средства бюджета Московской области </t>
  </si>
  <si>
    <t xml:space="preserve"> Итого </t>
  </si>
  <si>
    <t>Всего, (тыс. руб.)</t>
  </si>
  <si>
    <t>4.1</t>
  </si>
  <si>
    <t>Основное мероприятие 01. Создание условий для реализации полномочий органов местного самоуправления</t>
  </si>
  <si>
    <t>Мероприятие 01.03. Мероприятия в сфере образования</t>
  </si>
  <si>
    <t>4</t>
  </si>
  <si>
    <t xml:space="preserve">Основное мероприятие 01. 
Финансовое обеспечение деятельности образовательных организаций
</t>
  </si>
  <si>
    <t xml:space="preserve">Основное мероприятие 02. 
Реализация  федеральных государственных образовательных стандартов   общего образования, в том числе мероприятий  по нормативному правовому и методическому сопровождению, обновлению содержания и технологий образования
</t>
  </si>
  <si>
    <t>Основное мероприятие 04. 
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</t>
  </si>
  <si>
    <t>Мероприятие Е1.03.
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</si>
  <si>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Основное мероприятие 01.
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</t>
  </si>
  <si>
    <t>Мероприятие 02.01.
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</si>
  <si>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Мероприятие 02.02. 
Приобретение автобусов для доставки обучающихся в общеобразовательные организации, расположенные в сельских населенных пунктах</t>
  </si>
  <si>
    <t xml:space="preserve">Основное мероприятие 08. 
Модернизация школьных систем образования в рамках государственной программы Российской Федерации «Развитие образования»
 </t>
  </si>
  <si>
    <t>Мероприятие 08.06
Обеспечение повышения квалификации/профессиональной переподготовки учителей, осуществляющих учебный процесс в объектах капитального ремонта, сверх минимальных требований, установленных законодательством, и (или) обучения управленческих команд, состоящих из представителей администраций и педагогических работников объектов капитального ремонта</t>
  </si>
  <si>
    <t>2</t>
  </si>
  <si>
    <t>5</t>
  </si>
  <si>
    <t>5.1</t>
  </si>
  <si>
    <t>6</t>
  </si>
  <si>
    <t>6.1</t>
  </si>
  <si>
    <t>7</t>
  </si>
  <si>
    <t>8</t>
  </si>
  <si>
    <t>8.1</t>
  </si>
  <si>
    <t>9.1</t>
  </si>
  <si>
    <t>1</t>
  </si>
  <si>
    <t>Основное мероприятие 07.  
Проведение капитального ремонта объектов дошкольного образования, закупка оборудования</t>
  </si>
  <si>
    <t>1.8</t>
  </si>
  <si>
    <t>Всего</t>
  </si>
  <si>
    <t>2026 год</t>
  </si>
  <si>
    <t>2027 год</t>
  </si>
  <si>
    <t xml:space="preserve">(наименование результата 1 выполнения мероприятия, ед.измерения)
</t>
  </si>
  <si>
    <t>Финансирование в пределах предусмотренных  средств</t>
  </si>
  <si>
    <t>Мероприятие 01.01. Обеспечение деятельности муниципальных органов – учреждения в сфере образования</t>
  </si>
  <si>
    <t>Основное мероприятие 02.
Финансовое обеспечение деятельности организаций дополнительного образования</t>
  </si>
  <si>
    <t>Мероприятие 01.01. Стипендии в области образования, культуры и искусства (юные дарования, одаренные дети)</t>
  </si>
  <si>
    <t>Мероприятие 04.01.
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</si>
  <si>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Мероприятие 02.01. Расходы на обеспечение деятельности (оказание услуг) муниципальных учреждений - организации дополнительного образования</t>
  </si>
  <si>
    <t>Мероприятие 02.02. Укрепление материально-технической базы и проведение текущего ремонта учреждений дополнительного образования</t>
  </si>
  <si>
    <t>Мероприятие 02.03. Профессиональная физическая охрана муниципальных учреждений дополнительного образования</t>
  </si>
  <si>
    <t xml:space="preserve">Основное мероприятие 50.
Мероприятия по повышению финансовой грамотности </t>
  </si>
  <si>
    <t>Мероприятие 50.01.
Участие обучающихся общеобразовательных организаций во Всероссийских, межрегиональных, муниципальных мероприятиях по финансовой грамотности, в том числе в формате онлайн</t>
  </si>
  <si>
    <t>Мероприятие 02.10.
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</si>
  <si>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Мероприятие 02.08.
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</si>
  <si>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Мероприятие 02.13. 
Создание и содержание дополнительных мест для детей в возрасте от 1,5 до 7 лет в организациях, осуществляющих присмотр и уход за детьми</t>
  </si>
  <si>
    <t>Мероприятие 01.10 
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</si>
  <si>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Мероприятие 02.04. Мероприятия в сфере дополнительного  образования</t>
  </si>
  <si>
    <t>Мероприятие 08.07. 
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</si>
  <si>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>Наименование показателя</t>
  </si>
  <si>
    <t>Единица измерения</t>
  </si>
  <si>
    <t>Источник данных</t>
  </si>
  <si>
    <t>Подпрограмма 1 «Общее образование»</t>
  </si>
  <si>
    <t>Ведомственные данные</t>
  </si>
  <si>
    <t>Доступность дошкольного образования для детей в возрасте от трех до семи лет</t>
  </si>
  <si>
    <t>%</t>
  </si>
  <si>
    <t xml:space="preserve">П= Ч(3-7) / (Ч(3-7) + Ч(очередь)) х 100, где:
П – планируемый показатель;
Ч(3-7) – численность детей в возрасте от 3 до 7 лет, получающих дошкольное образование в текущем году;
Ч(очередь) – численность детей в возрасте от 3 до 7 лет, находящихся в очереди на получение в текущем году дошкольного образования
</t>
  </si>
  <si>
    <t>Данные Федеральной государственной информационной системы доступности дошкольного образования (ФГИС ДДО)</t>
  </si>
  <si>
    <t>Отношение средней заработной платы педагогических работников дошкольных образовательных организаций к средней заработной плате в общеобразовательных организациях в Московской области</t>
  </si>
  <si>
    <t xml:space="preserve">П = (Зпд / Зсоб) х 100%, 
где:
П – планируемый показатель;
Зпд – среднемесячная заработная плата педагогических работников муниципальных дошкольных образовательных организаций;
Зсоб –  среднемесячная заработная плата в общеобразовательных организациях.
</t>
  </si>
  <si>
    <t>Данные формы ФСН № ЗП-образование, утвержденной приказом Росстата</t>
  </si>
  <si>
    <t>Ежегодно</t>
  </si>
  <si>
    <t>Отношение средней заработной платы педагогических работников общеобразовательных организаций общего образования к среднемесячному доходу от трудовой деятельности</t>
  </si>
  <si>
    <t xml:space="preserve">П = (Зпш / З(тр))х 100%, 
где:
П – планируемый показатель;
Зпш – средняя заработная плата педагогических работников муниципальных общеобразовательных организаций; 
З(тр) – среднемесячный доход от трудовой деятельности
</t>
  </si>
  <si>
    <t>Данные Регионального центра обработки информации по итогам проведения государственной итоговой аттестации</t>
  </si>
  <si>
    <t>Подпрограмма 2 «Дополнительное образование, воспитание и психолого-социальное сопровождение детей»</t>
  </si>
  <si>
    <t>Отношение средней заработной платы педагогических работников организаций дополнительного образования детей к средней заработной плате учителей в Московской области</t>
  </si>
  <si>
    <t>П = З(мун)/З(у) х 100,
 где:
П – планируемый показатель;
З(мун) – среднемесячная заработная плата педагогических работников муниципальных организаций дополнительного образования детей;
З(у) – среднемесячная заработная плата учителя в Московской области</t>
  </si>
  <si>
    <t>Доля детей в возрасте от 5 до 18 лет, охваченных дополнительным образованием</t>
  </si>
  <si>
    <t>(Чдоп/ Чобщ) x 100, где:
Чдоп – число детей в возрасте от 5 до 18 лет, проживающих в муниципальном образовании и обучающихся по дополнительным образовательным программам,
Чобщ – общее число детей в возрасте от 5 до 18 лет, проживающих в муниципальном образовании</t>
  </si>
  <si>
    <t>№
п/п</t>
  </si>
  <si>
    <t>Тип показателя</t>
  </si>
  <si>
    <t>Планируемое значение по годам реализации</t>
  </si>
  <si>
    <t>Отношение средней заработной платы педагогических работников дошкольных образовательных организаций к средней заработной плате в общеобразовательных организациях в Московской области</t>
  </si>
  <si>
    <t>Отношение средней заработной платы педагогических работников общеобразовательных организаций общего образования к среднемесячному доходу от трудовой деятельности</t>
  </si>
  <si>
    <t>Отношение средней заработной платы педагогических работников организаций дополнительного образования детей к средней заработной плате учителей в Московской области</t>
  </si>
  <si>
    <t>Доля детей в возрасте от 5 до 18 лет, охваченных дополнительным образованием</t>
  </si>
  <si>
    <t>МУНИЦИПАЛЬНАЯ ПРОГРАММА</t>
  </si>
  <si>
    <t>(наименование муниципального образования)</t>
  </si>
  <si>
    <t>1. Паспорт муниципальной программы</t>
  </si>
  <si>
    <t>Координатор муниципальной программы</t>
  </si>
  <si>
    <t>Муниципальный заказчик программы</t>
  </si>
  <si>
    <t>Цели муниципальной программы</t>
  </si>
  <si>
    <t>Перечень подпрограмм</t>
  </si>
  <si>
    <t>Расходы (тыс. руб.) муниципальной программы, в том числе по годам:</t>
  </si>
  <si>
    <t>Всего, в том числе по годам:</t>
  </si>
  <si>
    <t>Подпрограмма 4 «Обеспечивающая подпрограмма»</t>
  </si>
  <si>
    <t xml:space="preserve">Краткая характеристика подпрограмм
</t>
  </si>
  <si>
    <t>Подпрограмма I «Общее образование»</t>
  </si>
  <si>
    <t>Подпрограмма II «Дополнительное образование, воспитание и психолого-социальное сопровождение детей»</t>
  </si>
  <si>
    <t>1.9</t>
  </si>
  <si>
    <t>1.10</t>
  </si>
  <si>
    <t>1.11</t>
  </si>
  <si>
    <t>1.12</t>
  </si>
  <si>
    <t>1.13</t>
  </si>
  <si>
    <t>1.14</t>
  </si>
  <si>
    <t>1.15</t>
  </si>
  <si>
    <t>1.16</t>
  </si>
  <si>
    <t>Порядок расчета</t>
  </si>
  <si>
    <t xml:space="preserve">Наименование целевых показателей
</t>
  </si>
  <si>
    <t xml:space="preserve">Базовое значение </t>
  </si>
  <si>
    <t>Мероприятие 01.02.
Обеспечение подвоза обучающихся к месту обучения в муниципальные общеобразовательные организации в Московской области за счет средств местного бюджета</t>
  </si>
  <si>
    <t>Мероприятие 03.01
Выполнение работ по обеспечению пожарной безопасности в муниципальных образовательных организациях</t>
  </si>
  <si>
    <t>Основное мероприятие 03.
Повышение степени пожарной безопасности</t>
  </si>
  <si>
    <t>№ подпрограммы ХХ</t>
  </si>
  <si>
    <t>01</t>
  </si>
  <si>
    <t>02</t>
  </si>
  <si>
    <t>№ основного мероприятия YY</t>
  </si>
  <si>
    <t>№ мероприятия ZZ</t>
  </si>
  <si>
    <t>Наименование результата</t>
  </si>
  <si>
    <t>Порядок определения значений</t>
  </si>
  <si>
    <t>17</t>
  </si>
  <si>
    <t>08</t>
  </si>
  <si>
    <t>13</t>
  </si>
  <si>
    <t>03</t>
  </si>
  <si>
    <t>07</t>
  </si>
  <si>
    <t>04</t>
  </si>
  <si>
    <t>05</t>
  </si>
  <si>
    <t>06</t>
  </si>
  <si>
    <t xml:space="preserve"> Е1</t>
  </si>
  <si>
    <t xml:space="preserve"> ЕВ</t>
  </si>
  <si>
    <t>50</t>
  </si>
  <si>
    <t>шт.</t>
  </si>
  <si>
    <t>человек</t>
  </si>
  <si>
    <t>3</t>
  </si>
  <si>
    <t>9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</si>
  <si>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</si>
  <si>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</si>
  <si>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</si>
  <si>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</si>
  <si>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</si>
  <si>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</si>
  <si>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</si>
  <si>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</si>
  <si>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</si>
  <si>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</si>
  <si>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</si>
  <si>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</si>
  <si>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место</t>
  </si>
  <si>
    <t>2.6</t>
  </si>
  <si>
    <t xml:space="preserve"> 7. Перечень мероприятий подпрограммы 1 «Общее образование»</t>
  </si>
  <si>
    <t xml:space="preserve">8. Перечень мероприятий подпрограммы 2 «Дополнительное образование, воспитание и психолого-социальное сопровождение детей» </t>
  </si>
  <si>
    <t xml:space="preserve">9. Перечень мероприятий подпрограммы 4 «Обеспечивающая подпрограмма» 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</si>
  <si>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</si>
  <si>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</si>
  <si>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</si>
  <si>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</si>
  <si>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</si>
  <si>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</si>
  <si>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</si>
  <si>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</si>
  <si>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организациях, %
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</si>
  <si>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организациях, %</t>
  </si>
  <si>
    <t>Приобретены автобусы для доставки обучающихся в общеобразовательные организации, расположенные в сельских населенных пунктах, шт.</t>
  </si>
  <si>
    <t xml:space="preserve"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организацию, %
</t>
  </si>
  <si>
    <t>Обеспечено содержание созданных дополнительных мест для детей в возрасте от 1,5 до 7 лет в организациях, осуществляющих присмотр и уход за детьми, место</t>
  </si>
  <si>
    <t xml:space="preserve">Обеспечено повышение квалификации/профессиональная переподготовка учителей, осуществляющих учебный процесс в объектах капитального ремонта, человек
</t>
  </si>
  <si>
    <t xml:space="preserve"> 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ремонта, шт.
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</si>
  <si>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программам,  шт.</t>
  </si>
  <si>
    <t>Произведены выплаты в области образования, культуры и искусства (юные дарования, одаренные дети), человек</t>
  </si>
  <si>
    <t>Основное мероприятие 05.
Повышение степени пожарной безопасности</t>
  </si>
  <si>
    <t>Мероприятие 05.01.
Выполнение работ по обеспечению пожарной безопасности в муниципальных организациях дополнительного образования</t>
  </si>
  <si>
    <t xml:space="preserve">Общеобразовательные организации приняли участие в мероприятиях по финансовой грамотности, шт.
</t>
  </si>
  <si>
    <t>32</t>
  </si>
  <si>
    <t>33</t>
  </si>
  <si>
    <t>Обеспечено финансирование муниципальных организаций дополнительного образования, шт.</t>
  </si>
  <si>
    <t>Проведены работы в муниципальных общеобразовательных организациях для обеспечения пожарной безопасности шт.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</si>
  <si>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</si>
  <si>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</si>
  <si>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</si>
  <si>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</t>
  </si>
  <si>
    <t>Обеспечено содержание созданных дополнительных мест для детей в возрасте от 1,5 до 7 лет в организациях, осуществляющих присмотр и уход за детьми</t>
  </si>
  <si>
    <t>Проведены работы в муниципальных общеобразовательных организациях для обеспечения пожарной безопасности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</si>
  <si>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</si>
  <si>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 xml:space="preserve"> 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</si>
  <si>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</t>
  </si>
  <si>
    <t>Произведены выплаты в области образования, культуры и искусства (юные дарования, одаренные дети)</t>
  </si>
  <si>
    <t>Обеспечено финансирование муниципальных организаций дополнительного образования</t>
  </si>
  <si>
    <t>В муниципальных образовательных организациях дополнительного образования улучшена материально-техническая база</t>
  </si>
  <si>
    <t>Общеобразовательные организации приняли участие в мероприятиях по финансовой грамотности</t>
  </si>
  <si>
    <t>Основное мероприятие EB: 
федеральный проект «Патриотическое воспитание граждан Российской Федерации» национального проекта «Образование»</t>
  </si>
  <si>
    <t>10.1</t>
  </si>
  <si>
    <t xml:space="preserve">Д=Ч факт / Ч план х 100%, где:
Ч факт – численность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отчетном периоде;
Ч план - численность обучающихся, по программам дошкольного, начального общего, основного общего, среднего общего образования, дополнительного образования в муниципальных дошкольных и общеобразовательных организациях, в отчетном периоде.
</t>
  </si>
  <si>
    <t xml:space="preserve">Д=Ч факт / Ч план х 100%, где:
Ч факт – численность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отчетном периоде;
Ч план - численность обучающихся, по программам дошкольного, начального общего, основного общего, среднего общего образования, дополнительного образования в частных дошкольных и общеобразовательных организациях, в отчетном периоде.
</t>
  </si>
  <si>
    <t>Выполнение требований по обеспечению пожарной безопасности образовательных объектов, подведомственных Министерству образования Московской области</t>
  </si>
  <si>
    <t>Количество учителей, осуществляющих учебный процесс в объектах капитального ремонта,  прошедших повышение квалификации/профессиональную переподготовку</t>
  </si>
  <si>
    <t>Количество объектов капитального ремонта, в которых 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</t>
  </si>
  <si>
    <t>Общее количество организаций, в которых обновлена материально-техническая база</t>
  </si>
  <si>
    <t>Общее количество получателей единовременной выплаты</t>
  </si>
  <si>
    <t>Количество муниципальных организаций дополнительного образования, получивших финансирование на обеспечение деятельности в отчетном периоде</t>
  </si>
  <si>
    <t>Количество  образовательных организаций  в соответствии с потребностью в улучшении материально-технической базы</t>
  </si>
  <si>
    <t>Соглашение с ФОИВ по федеральному проекту «Патриотическое воспитание граждан Российской Федерации»</t>
  </si>
  <si>
    <t>Общее количество образовательных организаций, принявших участие в данных мероприятиях</t>
  </si>
  <si>
    <t xml:space="preserve">
Осуществлено устройство спортивных и детских площадок на территории муниципальных общеобразовательных организаций, шт.</t>
  </si>
  <si>
    <t>ЕВ</t>
  </si>
  <si>
    <t>34</t>
  </si>
  <si>
    <t>Мероприятие EB.01.
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</si>
  <si>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Общее количество  советников по воспитанию в муниципальных общеобразовательных организациях в Московской области, получивших заработную плату</t>
  </si>
  <si>
    <t>Основное мероприятие 06. Предоставление добровольных имущественных взносов на обеспечение деятельности общеобразовательных организаций</t>
  </si>
  <si>
    <t>Мероприятие 06.01.
Предоставление добровольных имущественных взносов на обеспечение деятельности общеобразовательных организаций</t>
  </si>
  <si>
    <t>4.</t>
  </si>
  <si>
    <t>Мероприятие 01.02. Обеспечение деятельности прочих учреждений образования (межшкольные учебные комбинаты, хозяйственные эксплуатационные конторы, методические кабинеты и др.)</t>
  </si>
  <si>
    <t>35</t>
  </si>
  <si>
    <t>36</t>
  </si>
  <si>
    <t>Мероприятие 01.03.
Обеспечение условий для функционирования центров образования естественно-научной и технологической направленностей за счет средств местного бюджета</t>
  </si>
  <si>
    <t>Мероприятие 01.07.
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</si>
  <si>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ед.</t>
  </si>
  <si>
    <t>Основное мероприятие Е1. 
Федеральный проект «Современная школа» национального проекта «Образование»</t>
  </si>
  <si>
    <t xml:space="preserve">Основное мероприятие EB: 
федеральный проект «Патриотическое воспитание граждан Российской Федерации» национального проекта «Образование»
</t>
  </si>
  <si>
    <t>1 квартал</t>
  </si>
  <si>
    <t>1 полугодие</t>
  </si>
  <si>
    <t>9 месяцев</t>
  </si>
  <si>
    <t>12 месяцев</t>
  </si>
  <si>
    <t>В том числе:</t>
  </si>
  <si>
    <t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объединениеями, ед.</t>
  </si>
  <si>
    <t xml:space="preserve"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объединениеями, ед.
</t>
  </si>
  <si>
    <t>Муниципальные общеобразовательные организации, в том числе структурные подразделения указанных организаций, оснащеныгосударственными символами Российской Федерации</t>
  </si>
  <si>
    <t>Муниципальные общеобразовательные организации, в том числе структурные подразделения указанных организаций, оснащеныгосударственными символами Российской Федерации, ед.</t>
  </si>
  <si>
    <t>Единица измерения (по ОКЕИ)</t>
  </si>
  <si>
    <t xml:space="preserve">Отраслевой показатель </t>
  </si>
  <si>
    <t>Мероприятие Е2.02.
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</si>
  <si>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 xml:space="preserve">Созданы новые места в образовательных организациях различных типов для реализации дополнительных общеразвивающих программ всех направленностей (нарастающим итогом)
</t>
  </si>
  <si>
    <t>Основное мероприятие  Е2
Федеральный проект «Успех каждого ребенка» национального проекта «Образование»</t>
  </si>
  <si>
    <t>Созданы новые места в образовательных организациях различных типов для реализации дополнительных общеразвивающих программ всех направленностей (нарастающим итогом)</t>
  </si>
  <si>
    <t>Е2</t>
  </si>
  <si>
    <t>38</t>
  </si>
  <si>
    <t>Доля педагогических работников муниципальных дошкольных и общеобразовательных организаций - молодых специалистов, получивших пособие, в общем числе обратившихся за пособием, %</t>
  </si>
  <si>
    <t>Доля педагогических работников муниципальных дошкольных и общеобразовательных организаций - молодых специалистов, получивших пособие, в общем числе обратившихся за пособием</t>
  </si>
  <si>
    <t>Мероприятие 02.18.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</si>
  <si>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 xml:space="preserve"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организациях, %
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</si>
  <si>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</t>
  </si>
  <si>
    <t>Мероприятие 04.03.
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</si>
  <si>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Количество созданных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</si>
  <si>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4.2</t>
  </si>
  <si>
    <t>1.17</t>
  </si>
  <si>
    <t>Отчеты муниципальных образований Московской области о достижении значений показателей результативности (результатов) использования субсидии, предоставляемые посредством системы ГИС "Региональный электронный бюджет Московской области"</t>
  </si>
  <si>
    <t>Мероприятие 01.17
Расходы на обеспечение деятельности (оказание услуг) муниципальных учреждений – дошкольные образовательные организации</t>
  </si>
  <si>
    <t>Мероприятие 01.18
Укрепление материально-технической базы и проведение текущего ремонта учреждений дошкольного образования</t>
  </si>
  <si>
    <t>Мероприятие 01.19
Профессиональная физическая охрана муниципальных учреждений дошкольного образования</t>
  </si>
  <si>
    <t>Мероприятие 01.20
Мероприятия в сфере дошкольного образования</t>
  </si>
  <si>
    <t>Мероприятие 01.23
Профессиональная физическая охрана муниципальных учреждений в сфере общеобразовательных организаций</t>
  </si>
  <si>
    <t>Мероприятие 01.24
Организация питания обучающихся и воспитанников общеобразовательных организаций</t>
  </si>
  <si>
    <t>Мероприятие 01.25
Мероприятия в сфере образования</t>
  </si>
  <si>
    <t>Мероприятие 01.26
Оснащение и лицензирование медицинских кабинетов образовательных организаций</t>
  </si>
  <si>
    <t xml:space="preserve">Д=Ч факт / Ч план х 100%, где:
Ч факт – численность обучающихся отдельных категорий обучающихся по очной форме обучения в частных общеобразовательных организациях, обеспеченных питанием, в отчетном периоде;
Ч план - численность обучающихся отдельных категорий обучающихся по очной форме обучения в частных общеобразовательных организациях, в отчетном периоде
</t>
  </si>
  <si>
    <t>Мероприятие 01.21
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</si>
  <si>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6.3</t>
  </si>
  <si>
    <t>Мероприятие 07.03. Приобретение (выкуп) нежилых помещений и земельного участка под размещение дошкольных групп для детей в возрасте от 2 месяцев до 7 лет за счет средств местного бюджета</t>
  </si>
  <si>
    <t>(наименование результата 1 выполнения мероприятия, ед.измерения)</t>
  </si>
  <si>
    <t>Мероприятие ЕВ.01. 
Оснащение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</si>
  <si>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Мероприятие 01.22
Укрепление материально-технической базы, содержание имущества и проведение текущего ремонта общеобразовательных организаций</t>
  </si>
  <si>
    <t>8.</t>
  </si>
  <si>
    <t>Основное мероприятие 09. 
Обеспечение условий доступности для инвалидов объектов и предоставляемых услуг в сфере образования</t>
  </si>
  <si>
    <t>8.1.</t>
  </si>
  <si>
    <t>Мероприятие 09.01 Создание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</si>
  <si>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10.3</t>
  </si>
  <si>
    <t>2028 год</t>
  </si>
  <si>
    <t>ИТОГО</t>
  </si>
  <si>
    <t>Управление образования Администрации Павлово-Посадского городского округа Московской области</t>
  </si>
  <si>
    <t>Управление образования Администрации  Павлово-Посадского городского округа Московской области</t>
  </si>
  <si>
    <t xml:space="preserve"> Развитие системы дошкольного образования Павлово-Посадского городского округа Московской области,
повышение доступности дошкольного образования для детей в возрасте от 2 месяцев до 7 лет, создание новых и развитие инфраструктуры имеющихся объектов дошкольного и общего образования, создание условий по внедрению и реализации федерального государственного образовательного стандарта;обеспечение равного доступа к качественному общему образованию.</t>
  </si>
  <si>
    <t xml:space="preserve"> Реализация государственной политики в области работы с одаренными детьми и молодежью, создание условий для увеличения числа обучающихся, участвующих  в мероприятиях по выявлению талантов и способностей у детей и молодежи, развитие сферы дополнительного образования, воспитания и психолого-социального сопровождения детей в Павлово-Посадском городском округе Московской области.                      </t>
  </si>
  <si>
    <t>Укрепление материально-технической базы образовательных организаций, участие в федеральных проектах.                Создание условий для реализации полномочий в сфере образованияУправления образования Павлово-Посадского городского округа Московской области.</t>
  </si>
  <si>
    <t xml:space="preserve">Павлово-Посадского городского округа Московской области «ОБРАЗОВАНИЕ»  на 2024-2028 годы </t>
  </si>
  <si>
    <t xml:space="preserve">1.Обеспечение доступного качественного образования и успешной социализации детей и молодежи, удовлетворение потребности экономики  Павлово-Посадского городского округа Московской области в кадрах высокой квалификации.            2.Создание условий для эффективного развития образования  Павлово-Посадского городского округа Московской области, отвечающего требованиям современного инновационного социально-экономического развития. </t>
  </si>
  <si>
    <t>100</t>
  </si>
  <si>
    <t xml:space="preserve">Управление образования Администрации Павлово-Посадского городского округа Московской области 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</si>
  <si>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обратившихся, %</t>
  </si>
  <si>
    <t xml:space="preserve">Общий объем муниципального задания по предоставлению услуг дошкольного, начального общего, основного общего, среднего общего образования , чел
</t>
  </si>
  <si>
    <t xml:space="preserve">Количество зданий в которых проведен текущий ремонт, шт
</t>
  </si>
  <si>
    <t xml:space="preserve">Количество круглосуточных постов охраны, шт
</t>
  </si>
  <si>
    <t xml:space="preserve">Количество учреждений, получающих средства из бюджета Павлово-Посадского  городского округа на питание воспитанников и обучающихся, шт
</t>
  </si>
  <si>
    <t xml:space="preserve">Количество пунктов проведения 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экзамена, шт
</t>
  </si>
  <si>
    <t xml:space="preserve"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аттестации, %
</t>
  </si>
  <si>
    <t>Выполнены работы по обеспечению пожарной безопасности в муниципальных организациях дополнительного образования</t>
  </si>
  <si>
    <t>Муниципальные заказчики подпрограмм</t>
  </si>
  <si>
    <t>Источники финансирования муниципальной программы, в том числе по годам реализации программы (тыс. руб.)</t>
  </si>
  <si>
    <t>Средства бюджета Павлово-Посадского городского округа Московской области</t>
  </si>
  <si>
    <t>Внебюджетные средства</t>
  </si>
  <si>
    <t>6. Методика определения результатов выполнения мероприятий  подпрограмм муниципальной программы  Павлово-Посадского городского округа «Образование» на 2024-2028 годы</t>
  </si>
  <si>
    <t>2024-2028</t>
  </si>
  <si>
    <r>
      <rPr>
        <b/>
        <sz val="11"/>
        <color theme="1"/>
        <rFont val="Times New Roman"/>
        <family val="1"/>
        <charset val="204"/>
      </rPr>
      <t>3.  Инерционный прогноз развития соответствующей сферы реализации муниципальной программы с учетом ранее достигнутых результатов, а также предложения по решению проблем в указанной сфере:</t>
    </r>
    <r>
      <rPr>
        <sz val="11"/>
        <color theme="1"/>
        <rFont val="Times New Roman"/>
        <family val="1"/>
        <charset val="204"/>
      </rPr>
      <t xml:space="preserve">
          Важной задачей является внедрение современных механизмов финансового обеспечения и управления по результатам, а также моделей организации сети образовательных организаций, обеспечивающих эффективное использование ресурсов. Основным способом обеспечения доступности услуг дошкольного образованиядля детй в возрасте от 1,5 до 7 лет должно стать реконструкция и капитальный ремонт зданий  образовательных организаций, осваивающих образовательные программы дошкольного образования.                         
           С 1 сентября 2023  года   открыт 1 центр образования цифрового и гуманитарного профилей в МОУ Евсеевская СОШ по адресу: д.Ефимово, д.69г
         Рост благосостояния населения приведет к повышению уровня требований к качеству услуг дошкольного, общего и дополнительного образования. Для удовлетворения этих  требований создана современная система оценки и стимулирования качества образования. 
         Важнейшим инструментом решения данной задачи стало введение эффективного контракта с руководителями образовательных организаций и педагогическими работниками, предусматривающего обеспечение их заработной платы на уровне не ниже средней по экономике Московской области. Одновременно введены современные требования к производительности и результативности труда педагогических работников. Это позволяет преодолеть тенденцию «старения» кадрового состава, привлечь в образовательные организации талантливую молодежь, расширить возможности для карьерного роста и профессионального развития педагогов. 
         Для удовлетворения запросов населения к качеству условий обучения во всех образовательных организациях будет создана современная инфраструктура для учебы, занятий физкультуры и спортом, питания обучающихся, отдыха и оздоровления детей, в том числе обеспечение высокоскоростного доступа к сети Интернет. 
       Будут реализованы меры по поддержке общеобразовательных организаций, реализующих инновационные образовательные проекты и программы. Это позволит сохранить и расширить сектор общеобразовательных организаций, конкурентных на общероссийском уровне.
       Ответом на растущий спрос родителей на услуги дополнительного образования детей станет комплекс мер по развитию сети организаций дополнительного образования и ее инфраструктуры. При этом формальное решение задачи роста охвата услугами дополнительного образования может привести к консервации его содержания. Избежать данного риска позволит создание в системе дополнительного образования механизмов прозрачного финансового обеспечения и конкуренции, в том числе – с негосударственным сектором, поддержка инноваций, подготовка кадров. 
        Для обеспечения доступности качественных образовательных услуг, в том числе – обучения детей с ограниченными возможностями здоровья, будут реализованы современные модели электронного обучения с использованием дистанционных образовательных технологий. Наряду с этим должен увеличиться масштаб распространения инклюзивного образования, в том числе за счет мер по созданию в образовательных организациях безбарьерной среды. 
        Будут реализованы специальные меры по культурной и языковой адаптации детей из семьи мигрантов. 
</t>
    </r>
  </si>
  <si>
    <r>
      <t xml:space="preserve">
- проведение капитального и текущего ремонта зданий общеобразовательных организаций, закупка оборудования, поддержка образовательных организаций, реализующих проекты обновления содержания и технологий образования;
- обеспечение равного доступа к качественному общему образованию через обеспечение социальной поддержки детей, находящихся в трудной жизненной ситуации (дети-сироты и дети, оставшиеся без попечения родителей, дети с ограниченными возможностями здоровья и другие); обеспечение подвоза обучающихся к месту обучения в муниципальные общеобразовательные организации, расположенные в сельской местности;
-осуществление мер по поощрению лучших учителей, планомерное повышение оплаты труда педагогических работников общеобразовательных организаций.
- создание и развитие в общеобразовательных организациях условий для ликвидации второй смены;
- 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 (далее - ЕГЭ);
- проведение на регулярной основе централизованных региональных мониторинговых исследований качества образования (проведение диагностики достижения метапредметных результатов обучающимися 4-х, 5-х, 6-х, 7-х, 8-х, 9-х, 10-х классов);
- повышение качества образования в школах, функционирующих в неблагоприятных социальных условиях, за счет использования потенциала и ресурсов местного сообщества: реализация мероприятий по поддержке и информационному сопровождению школ, функционирующих в неблагоприятных социальных условиях, реализации программ вовлечения местного сообщества в деятельность школ, - внедрение новых финансово-экономических механизмов поддержки школ, функционирующих в неблагоприятных социальных условиях; создание сетевого объединения школ, работающих в сложном социальном контексте, сетевого объединения педагогов, обучающих детей из неблагополучных семей, сетевого объединения общественных управляющих - членов органов коллегиального управления школ;
- внедрение механизмов профилактики нарушений требований законодательства Российской Федерации в части информационной открытости образовательных организаций;
- развитие механизмов независимой оценки качества образовательной деятельности образовательных организаций;
- развитие механизмов общественного участия и контроля в системе образования, в том числе на основе ежегодного проведения общественных обсуждений по вопросам развития системы образования Московской области;
- развитие системы открытых данных в сфере оценки качества дошкольного, общего, дополнительного и профессионального образования.
</t>
    </r>
    <r>
      <rPr>
        <b/>
        <i/>
        <u/>
        <sz val="11"/>
        <color theme="1"/>
        <rFont val="Times New Roman"/>
        <family val="1"/>
        <charset val="204"/>
      </rPr>
      <t xml:space="preserve">Подпрограмма 2 «Дополнительное образование, воспитание и психолого-социальное сопровождение детей»: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В рамках совершенствования направления дополнительного образования планируется решение задач и реализация мероприятий, способствующих развитию сферы дополнительного образования, воспитания и психолого-социального сопровождения детей в Павлово-Посадском городском округе Московской области, реализацию государственной политики в области работы с одаренными детьми и молодежью, создание условий для увеличения числа обучающихся, участвующих  в мероприятиях по выявлению талантов и способностей у детей и молодежи. Задача выявления талантов и способностей у детей и молодежи является одной  из первоочередных. Модернизация организационно-управленческих и финансово-экономических механизмов в сфере дополнительного образования. Обновление содержания и технологий дополнительного образования, воспитания, психолого-педагогического сопровождения детей.
Особое внимание будет уделяться развитию инфраструктуры и кадрового потенциала системы дополнительного образования, воспитания, психолого-педагогического сопровождения детей. Планируется создание механизмов вовлечения учащихся и студентов в активную социальную практику. Будет продолжена работа по реализации мероприятий, направленных на профилактику правонарушений и формирование навыков законопослушного гражданина, на пропаганду правил безопасного поведения на дорогах и улицах, на формирование у обучающихся коммуникативной компетенции, реализованы меры по обеспечению равных прав детей на организованный досуг, отдых и оздоровление. Будет осуществляться поддержка детей и молодежи, проявивших способности в области искусства, науки, физической культуры и спорта, в форме премий (грантов). Будет обеспечено совершенствование системы конкурсных мероприятий, направленных на выявление и поддержку талантливых детей и молодежи.
</t>
    </r>
  </si>
  <si>
    <r>
      <rPr>
        <b/>
        <i/>
        <u/>
        <sz val="11"/>
        <color theme="1"/>
        <rFont val="Times New Roman"/>
        <family val="1"/>
        <charset val="204"/>
      </rPr>
      <t xml:space="preserve">
Подпрограмма 4 «Обеспечивающая подпрограмма»:</t>
    </r>
    <r>
      <rPr>
        <sz val="11"/>
        <color theme="1"/>
        <rFont val="Times New Roman"/>
        <family val="1"/>
        <charset val="204"/>
      </rPr>
      <t xml:space="preserve">
- обеспечение деятельности Управления образования Администрации Павлово-Посадского городского округа  по осуществлению полномочий Министерства образования Московской области за контролем качества образования, лицензированию и государственной аккредитации образовательных организаций, надзору и контролю за соблюдением законодательства в области образования;
- методическое, информационное сопровождение и мониторинг реализации Муниципальной программы Павлово-Посадского городского округа  Московской области «ОБРАЗОВАНИЕ», обеспечение участия системы образования Павлово-Посадского городского округа  в региональных выставках-презентациях,  проектах международного, межрегионального и регионального взаимодействия в сфере образования.
</t>
    </r>
    <r>
      <rPr>
        <b/>
        <i/>
        <sz val="11"/>
        <color rgb="FFFF0000"/>
        <rFont val="Times New Roman"/>
        <family val="1"/>
        <charset val="204"/>
      </rPr>
      <t/>
    </r>
  </si>
  <si>
    <r>
      <rPr>
        <b/>
        <i/>
        <sz val="11"/>
        <color theme="1"/>
        <rFont val="Times New Roman"/>
        <family val="1"/>
        <charset val="204"/>
      </rPr>
      <t>Обобщенная характеристика основных мероприятий с обоснованием необходимости их осуществления (в том числе влияние мероприятий на достижение показателей, предусмотренных в указах Президента Российской Федерации, обращениях Губернатора Московской области):</t>
    </r>
    <r>
      <rPr>
        <sz val="11"/>
        <color theme="1"/>
        <rFont val="Times New Roman"/>
        <family val="1"/>
        <charset val="204"/>
      </rPr>
      <t xml:space="preserve">
       Основные мероприятия программы направлены на достижение цели и решение задач каждой подпрограммы. Реализация мероприятий позволит достичь показателей результативности, характеризующих программу в целом и каждую подпрограмму в частности, в том числе будут достигнуты показатели, предусмотренные в указах Президента Российской Федерации и обращениях Губернатора Московской области.
</t>
    </r>
    <r>
      <rPr>
        <b/>
        <i/>
        <u/>
        <sz val="11"/>
        <color theme="1"/>
        <rFont val="Times New Roman"/>
        <family val="1"/>
        <charset val="204"/>
      </rPr>
      <t>Подпрограмма 1 «Общее образование»:</t>
    </r>
    <r>
      <rPr>
        <sz val="11"/>
        <color theme="1"/>
        <rFont val="Times New Roman"/>
        <family val="1"/>
        <charset val="204"/>
      </rPr>
      <t xml:space="preserve">
- создание и развитие объектов дошкольного образования, включая капитальный ремонт, в целях ликвидации очередности, капитальные вложения в объекты социальной и инженерной инфраструктуры; 
- реализация субвенций Московской области на выплату компенсации родительской платы за присмотр и уход за детьми, осваивающими образовательные программы дошкольного образования в дошкольных образовательных организациях, осуществляющих образовательную деятельность; на финансовое обеспечение государственных гарантий реализации прав граждан на получение общедоступного и бесплатного дошкольного образования в дошкольных образовательных организациях Павлово-Посадского городского округа 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услуг);
- разработка вариативных моделей развивающей предметно-пространственной среды дошкольных образовательных организаций в условиях реализации федерального государственного образовательного стандарта дошкольного образования; методическое обеспечение социализации детей в возрасте от 0 до 3 лет с ограниченными возможностями здоровья средствами превентивной педагогической поддержки (помощи) и коррекции развития в условиях вариативного дошкольного образования; методические рекомендации и пособия по вопросам оказания ранней помощи детям в возрасте от 0 до 3 лет с ограниченными возможностями здоровья для педагогических работников образовательных организаций;
- реализация субсидий Московской области на закупку оборудования для дошкольных образовательных организаций-победителей областного конкурса на присвоение статуса Региональной инновационной площадки Московской области; содержание имущества и арендную плату за использование помещений.
- создание условий для реализации федеральных государственных образовательных стандартов общего образования (ФГОС); разработка нормативного правового и методического сопровождения внедрения ФГОС, в том числе внедрения федеральных государственных образовательных стандартов начального, основного и среднего общего образования обучающихся с ограниченными возможностями здоровья;
- обеспечение деятельности муниципальных общеобразовательных организаций Московской области, осуществляющих образовательную деятельность, в том числе и по адаптированным основным общеобразовательным программам, в условиях внедрения федеральных государственных образовательных стандартов общего образования;</t>
    </r>
  </si>
  <si>
    <t>Ответственный за выполнение мероприятия</t>
  </si>
  <si>
    <t>2.7</t>
  </si>
  <si>
    <t>Основное мероприятие 04.
Обеспечение функционирования модели персонифицированного финансирования дополнительного образования детей</t>
  </si>
  <si>
    <t>Управление образования Администрации Павлово-Посадского городского округа, подведомственные организации дополнительного образования</t>
  </si>
  <si>
    <t>Мероприятие 04.02. Внедрение и обеспечение функционирования модели персонифицированного финансирования дополнительного образования детей</t>
  </si>
  <si>
    <t>Мероприятие 04.03 Методическое и информационное сопровождение участников системы персонифицированного финансирования дополнительного образования детей</t>
  </si>
  <si>
    <t>Заместитель Главы Павлово-Посадского городского округа Московской области С.Ю. Аргунова</t>
  </si>
  <si>
    <t>4.3</t>
  </si>
  <si>
    <t xml:space="preserve"> Основное мероприятие  03. Обеспечение развития инновационной инфраструктуры общего образования</t>
  </si>
  <si>
    <t>Мероприятие 03.05. 
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</si>
  <si>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1.18</t>
  </si>
  <si>
    <t>Мероприятие 01.15. 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</si>
  <si>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1.19</t>
  </si>
  <si>
    <t>Мероприятие 01.29
Организация питания обучающихся в муниципальных общеобразовательных организациях в Московской области</t>
  </si>
  <si>
    <t>Мероприятие 01.27
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</si>
  <si>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1.20</t>
  </si>
  <si>
    <t>1.21</t>
  </si>
  <si>
    <t>Основное мероприятие Ю6: 
Педагоги и наставники</t>
  </si>
  <si>
    <t>13.1</t>
  </si>
  <si>
    <t>13.2</t>
  </si>
  <si>
    <t>Мероприятие Ю6.02
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</si>
  <si>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Мероприятие Ю6.04
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</si>
  <si>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Достижение соотношения средней заработной платы педагогических работников организаций дополнительного образования сферы образования без учета внешних совместителей и среднемесячной номинальной начисленной заработной платы учителей </t>
  </si>
  <si>
    <t>Мероприятие Ю4.01
Оснащение предметных кабинетов общеобразовательных организаций средствами обучения и воспитания</t>
  </si>
  <si>
    <t>Основное мероприятие Ю4: 
Все лучшее детям</t>
  </si>
  <si>
    <t>Мероприятие Ю6.07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</si>
  <si>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r>
      <rPr>
        <sz val="12"/>
        <color theme="1"/>
        <rFont val="Times New Roman"/>
        <family val="1"/>
        <charset val="204"/>
      </rPr>
      <t>Приложение</t>
    </r>
    <r>
      <rPr>
        <sz val="9"/>
        <color theme="1"/>
        <rFont val="Times New Roman"/>
        <family val="1"/>
        <charset val="204"/>
      </rPr>
      <t xml:space="preserve"> </t>
    </r>
  </si>
  <si>
    <t>к постановлению Администрации</t>
  </si>
  <si>
    <t>Павлово-Посадского городского округа</t>
  </si>
  <si>
    <t>Московской области</t>
  </si>
  <si>
    <t>от _____________№____________</t>
  </si>
  <si>
    <t xml:space="preserve">постановлением Администрации </t>
  </si>
  <si>
    <t>Павлово-Посадского городского</t>
  </si>
  <si>
    <t xml:space="preserve">округа  Московской  области от </t>
  </si>
  <si>
    <t xml:space="preserve">29.12.2023 №649  (в редакции </t>
  </si>
  <si>
    <t xml:space="preserve">Павлово-Посадского городского </t>
  </si>
  <si>
    <t xml:space="preserve">округа Московской области от </t>
  </si>
  <si>
    <t>»</t>
  </si>
  <si>
    <t xml:space="preserve">На   основании Указа Президента Российской Федерации «О мероприятиях по реализации государственной социальной политики» от 07.05.2012 № 597 в Павлово-Посадском городском округе :
- средняя заработная плата педагогов дошкольных учреждений  составляет 100,7%;
- средняя заработная плата педагогов школ  составляет 110,7 % от средней заработной платы в сфере общего образования по Московской области;
          Анализ текущего состояния системы образования городского округа позволяет обозначить ряд проблем, которые необходимо решить в рамках Муниципальной программы.
       1. Доступность дошкольного и общего образования.
       Во исполнение Указа Президента Российской Федерации от 07.05.2012 № 599 «О мерах по реализации государственной политики в области образования и науки» (далее – Указ Президента Российской Федерации № 599) к 2023 году ликвидирована очередь в  образовательные организации, осваивающие программы дошкольного образования и обеспечено 97% доступности дошкольного образования для детей от 1,5 до 7 лет. Рост численности детей в  образовательных организациях,осваивающих программы дошкольного образования  осваивающих программы дошкольного образования  не прогнозируется. Имеется возможность удовлетворить и обеспечить всех нуждающихся детей в возрасте от 1 года до 7 лет в получении качественного дошкольного образования. 
   С 1 сентября 2023 года,   ликвидирована 2 смена в общеобразовательных организациях.
       2. Современное качество дошкольного и общего образования. 
          В настоящее время все виды благоустройства имеют 97% зданий  образовательных организаций,осваивающих программы дошкольного образования . Реализация ФГОС дошкольного образования требует укрепления материально-технической базы и обеспечения всех необходимых по стандарту условий в  образовательных организациях городского округа,осваивающих программы дошкольного образования. 25 процентов детских садов размещаются в зданиях, имеющих 60 процентов износа.  Требуют капитального ремонта следующие ОО: МОУ Лицей№ 2 /дошкольное отделение «Малютка»,МОУ Лицей№ 2 дошкольное отделение /"Теремок",    МОУ СОШ № 18  /дошкольное отделение «Заинька».
         Требуют капитального ремонта : МОУ Евсеевская СОШ по адресу: д.Евсеево, д.28,  МОУ Рахмановская СОШ  по адресу: д.Рахманово, д.130, МОУ Лицей № 1 по адресу: ул.Сенная, д.42, МОУ Лицей корпус Альфа по адресу: г.Электрогорск, ул.М.Горького, д.5.
          Важным показателем эффективности развития образовательной политики является совершенствование системы поиска, сопровождения и поддержки талантливых детей, развитие общей и специальной одаренности школьников. Данное направление приобретает системный характер. 
           </t>
  </si>
  <si>
    <r>
      <t xml:space="preserve">        </t>
    </r>
    <r>
      <rPr>
        <sz val="11"/>
        <color theme="1"/>
        <rFont val="Times New Roman"/>
        <family val="1"/>
        <charset val="204"/>
      </rPr>
      <t xml:space="preserve">   В системе общего образования Павлово-Посадского городского округа в целом обеспечивается высокое качество образовательных результатов.  В 2024 году 63 выпускника были награждены медалью за «Особые успехи в учении» I степени, 24 выпускника -медалью за «Особые успехи в учении» II степени. Количество выпускников, набравших 250 баллов и более  по 3 предметам,  составляет 48 человек, что составляет  16 % от общего количесива выпускников (351 выпускник) .</t>
    </r>
    <r>
      <rPr>
        <sz val="11"/>
        <color rgb="FFFF0000"/>
        <rFont val="Times New Roman"/>
        <family val="1"/>
        <charset val="204"/>
      </rPr>
      <t xml:space="preserve">  
          </t>
    </r>
    <r>
      <rPr>
        <sz val="11"/>
        <color theme="1"/>
        <rFont val="Times New Roman"/>
        <family val="1"/>
        <charset val="204"/>
      </rPr>
      <t xml:space="preserve">  3. Педагогический корпус.  В Павлово-Посадском городском округе созданы благоприятные условия для педагогических работников. В настоящее время средняя заработная плата педагогических работников общеобразовательных организаций находится на уровне средней заработной платы по экономике региона. В перспективе необходимо обеспечить сохранение данного показателя не ниже достигнутого уровня.
        В тоже время актуальными остаются проблемы старения педагогических кадров, недостаточной привлекательности профессии педагога для молодых талантливых выпускников образовательных организаций высшего образования, недостаточной динамики обновления компетенций в условиях введения федеральных государственных образовательных стандартов общего и дошкольного образования. </t>
    </r>
    <r>
      <rPr>
        <sz val="11"/>
        <color rgb="FFFF0000"/>
        <rFont val="Times New Roman"/>
        <family val="1"/>
        <charset val="204"/>
      </rPr>
      <t xml:space="preserve">
      </t>
    </r>
    <r>
      <rPr>
        <sz val="11"/>
        <color theme="1"/>
        <rFont val="Times New Roman"/>
        <family val="1"/>
        <charset val="204"/>
      </rPr>
      <t xml:space="preserve">   4.Воспитание и социализация детей и подростков, защиты их прав и интересов.  Несмотря на реализуемые в Павлово-Посадского городском округе меры направленные на профилактику правонарушений, наркомании, подростковых суицидов, формирование  здорового  образа  жизни,  данные проблемы  остаются  актуальными и на  сегодняшний  день.  Значительным ресурсом в преодолении и профилактике указанных проблем обладает система дополнительного образования. Уровень охвата детей дополнительными образовательными программами  в Павлово-Посадского городском округе достаточно высок и соответствует параметрам, определенным в Указе Президента Российской Федерации от 07.05.2012 №599. В Павлово-Посадского городском округе проживает около 16300 детей, в том числе 209 детей - сирот и детей, оставшихся без попечения родителей, 288 детей-инвалидов, около 2000 детей из многодетных семей.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</si>
  <si>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         Важным направлением остаётся раннее выявление и коррекция нарушений развития дошкольников. Система дошкольного образования Павлово-Посадского городского округа ориентирована на запросы времени и, соответственно, родителей, поэтому одной из актуальных задач является открытие групп комбинированной и компенсирующей направленности, в том числе для работы с детьми с ограниченными возможностями здоровья и детьми-инвалидами.                                                            В образовательных организациях, осваивающих программу дошкольного образования,  функционируют группы компенсирующей и комбинированной направленности. Из них: 3 группы для детей с ограниченными возможностями здоровья в образовательных организациях: МОУ «Гимназия» (ДО "Рябинка"), Лицей № 2 (ДО«Солнышко»), МОУ Рахмановская СОШ, в МОУ СОШ № 13(ДО "Малыш") функционирует группа для детей с РАС (аутизмом) «Особый ребенок», в МОУ «Гимназия» (ДО "Незабудка") функционирует группа для детей с ослабленным зрением, в  остальных  дошкольных отделениях  общеобразовательных организаций работают группы для коррекции речи воспитанников.    </t>
    </r>
    <r>
      <rPr>
        <sz val="11"/>
        <color rgb="FFFF0000"/>
        <rFont val="Times New Roman"/>
        <family val="1"/>
        <charset val="204"/>
      </rPr>
      <t xml:space="preserve">                                   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Семьям, чьи дети по состоянию здоровья не могут посещать общеобразовательные организации,осваивающие программу дошкольного образования, выплачивается ежемесячная компенсация на получение дошкольного образования в размере 5000 рубле</t>
    </r>
    <r>
      <rPr>
        <sz val="11"/>
        <rFont val="Times New Roman"/>
        <family val="1"/>
        <charset val="204"/>
      </rPr>
      <t>й. В 2024 году 2 с</t>
    </r>
    <r>
      <rPr>
        <sz val="11"/>
        <color theme="1"/>
        <rFont val="Times New Roman"/>
        <family val="1"/>
        <charset val="204"/>
      </rPr>
      <t xml:space="preserve">емьи  получали данную компенсацию.     </t>
    </r>
    <r>
      <rPr>
        <sz val="11"/>
        <rFont val="Times New Roman"/>
        <family val="1"/>
        <charset val="204"/>
      </rPr>
      <t xml:space="preserve">                    </t>
    </r>
    <r>
      <rPr>
        <sz val="11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
       </t>
    </r>
  </si>
  <si>
    <t>29.03.2024 № 607,01.10.2024 № 2135,</t>
  </si>
  <si>
    <r>
      <rPr>
        <b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. </t>
    </r>
    <r>
      <rPr>
        <b/>
        <sz val="11"/>
        <color theme="1"/>
        <rFont val="Times New Roman"/>
        <family val="1"/>
        <charset val="204"/>
      </rPr>
      <t>  Краткая характеристика сферы реализации муниципальной программы, в том числе формулировка основных проблем в указанной сфере, описание целей муниципальной программы</t>
    </r>
    <r>
      <rPr>
        <sz val="11"/>
        <color theme="1"/>
        <rFont val="Times New Roman"/>
        <family val="1"/>
        <charset val="204"/>
      </rPr>
      <t xml:space="preserve">
Основными целями реализации Муниципальной программы  «Образование  Павлово-Посадского городского округа Московской области» являются:
-обеспечение доступного качественного образования и успешной социализации детей и молодежи, удовлетворение потребности экономики   Павлово-Посадского городского округа Московской области в кадрах высокой квалификации;
-создание условий для эффективного развития образования Павлово-Посадского городского округа Московской области, отвечающего требованиям современного инновационного социально-экономического развития Московской области.
Приоритетами реализации политики в сфере образования с учетом расположения и высокого потенциала Московской области являются:
-обеспечение развития системы дошкольного образования  Павлово-Посадского городского округа Московской области и представление всем детям в возрасте от 2 месяцев до 7 лет доступности получения дошкольного образования;
-создание условий для увеличения доступности общего образования и эффективного функционирования всей системы общего образования в соответствии с потребностями населения;
-реализация мер по развитию инфраструктуры дошкольного и общего образования;
-укрепление материально-технической базы объектов образования;
-повышение профессионального уровня и эффективности деятельности педагогических и руководящих кадров в сфере образования;
-повышение качества образования через программы поддержки школ, функционирующих в неблагоприятных социальных условиях;
-поддержание и увеличение темпов развития инновационной инфраструктуры объектов образования;
 -проведение капитальных ремонтов нуждающихся в нем зданий (обособленных помещений, помещений) общеобразовательных организаций;                                               -оснащение отремонтированных зданий и (или) помещений общеобразовательных организаций современными средствами обучения и воспитания;
-обеспечение нормативного уровня антитеррористической защищенности отремонтированных зданий общеобразовательных организаций;
-повышение качества профессиональной подготовки педагогического и управленческого состава общеобразовательных организаций, включенных в Программу.
   </t>
    </r>
    <r>
      <rPr>
        <sz val="11"/>
        <rFont val="Times New Roman"/>
        <family val="1"/>
        <charset val="204"/>
      </rPr>
      <t>Сеть образовательных организаций, подведомственных Управлению образования Администрации Павлово-Посадского городского округа Московской области   включает  10 образовательных организаций (27 школьных зданий)  с количеством  12404 обучающихся, 30 дошкольных  отделения с количеством 4243  воспитанника,</t>
    </r>
    <r>
      <rPr>
        <sz val="11"/>
        <color theme="1"/>
        <rFont val="Times New Roman"/>
        <family val="1"/>
        <charset val="204"/>
      </rPr>
      <t xml:space="preserve">  1 учреждение дополнительного образования</t>
    </r>
    <r>
      <rPr>
        <sz val="11"/>
        <rFont val="Times New Roman"/>
        <family val="1"/>
        <charset val="204"/>
      </rPr>
      <t xml:space="preserve"> (977 воспитанников), 1 учреждение дополнительного профессионального образования.   </t>
    </r>
    <r>
      <rPr>
        <sz val="11"/>
        <color theme="1"/>
        <rFont val="Times New Roman"/>
        <family val="1"/>
        <charset val="204"/>
      </rPr>
      <t xml:space="preserve">
         В  Павлово-Посадского городском округе обеспечены высокие, в сравнении со средними по Московской области, показатели охвата детей:
- дошкольным образованием охвачено 100% детей в возрасте от 3 до 7 лет;  98% детей в возрасте от 1,5 до 7 лет;
- общим образованием охвачено 100 % детей и подростков;</t>
    </r>
    <r>
      <rPr>
        <sz val="11"/>
        <color rgb="FFFF000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- дополнительным образованием в организациях дополнительного образования охвачен 85,3% детей в возрасте от 5 до 18 лет включительно.</t>
    </r>
    <r>
      <rPr>
        <sz val="11"/>
        <color theme="1"/>
        <rFont val="Times New Roman"/>
        <family val="1"/>
        <charset val="204"/>
      </rPr>
      <t xml:space="preserve">
        В рамках реализации приоритетного проекта «Эффективный образовательный комплекс» с 2022-2023 уч.г. МБОУ СОШ №18 (ДО"Соловушка" и МОУ СОШ №10 (ДО "Семицветик")  учавствуют в региональном проекте «Предшкола: стандарт детского сада». В МОУ СОШ №10 (ДО "Сказка") реализуется Муниципальная                             инновационная площадка «Успех как мотивационный фактор психофизического развития детей дошкольного возраста».    МОУ «Гимназия» присвоен  статус     инновационной площадки федерального уровня по теме «Инновационный потенциал искусства и художественного творчества для позитивной социализации детей и взрослых в современной образовательной среде».
          Во всех общеобразовательных организациях обеспечено своевременное и качественное введение ФГОС дошкольного, начального, основного и среднего общего образования. 
          Национальный проект «Образование» ставит задачу создания условий для раннего развития детей в возрасте до 3-х лет, как в детских садах, так и в семье. 
  </t>
    </r>
  </si>
  <si>
    <t>Мероприятие 02.07. 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</si>
  <si>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 xml:space="preserve"> «УТВЕРЖДЕНА </t>
  </si>
  <si>
    <t xml:space="preserve">Обеспечена выплата ежемесячных доплат за напряженный труд работникам муниципальных дошкольных и общеобразовательных организаций,%
</t>
  </si>
  <si>
    <t>Доля обучающихся, охваченных питанием в муниципальных общеобразовательных организациях,%</t>
  </si>
  <si>
    <t>Доля общеобразовательных организаций,оснащенных средствами обучения и воспитания по отношению к плану,%</t>
  </si>
  <si>
    <t>постановлений Администрации</t>
  </si>
  <si>
    <t>Мероприятие 01.11. 
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</si>
  <si>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Мероприятие 01.28
Обеспечение выплат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</si>
  <si>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Мероприятие 08.09 Устройство спортивных площадок на территории муниципальных общеобразовательных организаций</t>
  </si>
  <si>
    <t>102</t>
  </si>
  <si>
    <t>119,3</t>
  </si>
  <si>
    <t xml:space="preserve">Доля высокобалльников к общему количеству выпускников текущего года, сдававших ЕГЭ </t>
  </si>
  <si>
    <t>16,11</t>
  </si>
  <si>
    <t>Доля советников директоров по воспитанию
и взаимодействию с детскими
общественными объединениями,
получивших соответствующие ежемесячные
выплаты денежного вознаграждения</t>
  </si>
  <si>
    <t>Соглашение с ФОИВ по федеральный проект «Педагоги и наставники»</t>
  </si>
  <si>
    <t>5. Методика расчета значений целевых показателей муниципальной программы _________________________________________ «Образование»</t>
  </si>
  <si>
    <t>Период представления отчетности</t>
  </si>
  <si>
    <t>Доля высокобалльников к общему количеству выпускников текущего года, сдававших ЕГЭ</t>
  </si>
  <si>
    <t xml:space="preserve">ДВ=В/ВТГх100%,
 где:  ДВ – доля высокобалльников (выпускников текущего года) 
В= В1 + В2 +В3 – количество высокобалльников, где
В1  - выпускники текущего года, набравшие 250+ баллов и более по 3 предметам (кроме математики базового уровня), 
В2 - выпускники текущего года, набравшие 165+ баллов по результатам трех предметов, один из которых математика базового уровня, или  165+ баллов по результатам двух предметов, (кроме математики базового уровня) и имеющие диплом победителя/призера заключительного этапа ВсОШ*  (по предметам, входящим в перечень для сдачи ЕГЭ);
В3 - выпускники текущего года, набравшие 85+ баллов по результатам двух предметов, один из которых математика базового уровня и имеющих диплом победителя/призера заключительного этапа ВсОШ по предметам, входящим в перечень для сдачи ЕГЭ)
ВТГ= ВТГ1 + ВТГ2+ ВТГ3  – количество выпускников текущего года, сдававших ЕГЭ, где:
ВТГ1 – выпускники текущего года, сдававшие ЕГЭ по 3 и более предметам (кроме математики базового уровня); 
ВТГ2 - выпускники текущего года, сдававшие ЕГЭ по 3 предметам, один из которых математика базового уровня или по 2 предметам, (кроме математики базового уровня) и имеющие диплом победителя/призера заключительного этапа ВсОШ;
ВТГ3 - выпускники текущего года, сдававшие ЕГЭ по 2 предметам, один из которых математика базового уровня и имеющие диплом победителя/призера заключительного этапа ВсОШ по предметам, входящим в перечень для сдачи ЕГЭ
*Примечание: диплом победителя/призера заключительного этапа ВсОШ приравнивается к 100 баллам ЕГЭ.
</t>
  </si>
  <si>
    <t>1.5.</t>
  </si>
  <si>
    <t>(Кохв/ Кобщ) x 100, где:
Кохв – количество советников директоров по воспитанию и взаимодействию с детскими общественными объединениями, осущесствляющих работы в муниципальны общеобразовательных организациях, которым обеспечены выплаты ежемесячного денежного вознаграждения;
Кобщ – количество советников директоров по воспитанию и взаимодействию с детскими общественными объединениями, осущесствляющих работы в муниципальны общеобразовательных организациях</t>
  </si>
  <si>
    <t>Мероприятие 01.08. Финансовое обеспечение получения 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</si>
  <si>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Мероприятие 02.21
Оснащение инженерных классов авиастроительного профиля в общеобразовательных организациях</t>
  </si>
  <si>
    <t>Мероприятие 02.25
Благоустройство территорий муниципальных образовательных организаций, реализующих программы дошкольного образования</t>
  </si>
  <si>
    <t>Благоустроены территории  муниципальных образовательных организаций, реализующих программы дошкольного образования, ед.</t>
  </si>
  <si>
    <t>Обеспечены выплаты денежного вознаграждения за классное руководство, предоставляемые педагогическим работникам муниципальных образовательных организаций, ежемесячно, ед.</t>
  </si>
  <si>
    <t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объединениями, ед.</t>
  </si>
  <si>
    <t xml:space="preserve"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обратившихся, %
</t>
  </si>
  <si>
    <t>Мероприятие 01.31
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</si>
  <si>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1.22</t>
  </si>
  <si>
    <t>2024год</t>
  </si>
  <si>
    <t xml:space="preserve">4. Показатели реализации муниципальной программы Павлово-Посадского городского округа Московской области «Образование»   на 2024-2028 годы   
</t>
  </si>
  <si>
    <t>Номер подпрограммы, мероприятий, оказывающих влияние на достижение показателя *** (Y.XX.ZZ)</t>
  </si>
  <si>
    <t>1.01.01</t>
  </si>
  <si>
    <t>1.01.07</t>
  </si>
  <si>
    <t xml:space="preserve">Указ Президента Российской Федерации от  07.05.2012 №597 "О мероприятиях по реализации государственной социальной политики"  </t>
  </si>
  <si>
    <t>1.04.01</t>
  </si>
  <si>
    <t>2.Е4.01</t>
  </si>
  <si>
    <t>2.02.01</t>
  </si>
  <si>
    <t>Доля  советников директоров по воспитанию и взаимодействию с детскими общественными объединениями, получающих выплату ежемесячного денежного вознаграждения, в общем числе советников в муниципальных  общеобразовательных организациях, %</t>
  </si>
  <si>
    <t>Мероприятие 02.14  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</si>
  <si>
    <t>Доля образовательных организаций, внедривших и обеспечивших функционирование модели персонифицированного финансирования дополнительного образования детей, %</t>
  </si>
  <si>
    <t>Ю6.2</t>
  </si>
  <si>
    <t>Обеспечение бесплатным горячим питанием обучающихся, получающих начальное общее образование в муниципальных образовательных организациях, чел.</t>
  </si>
  <si>
    <t>Общеобразовательные организации  Московской области, оснащаемых средствами обучения и расходными материалами для функционирования инженерных классов авиастроительного профиля в соответствии с заявкой, шт.</t>
  </si>
  <si>
    <t>Результат 1. 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процент</t>
  </si>
  <si>
    <t>Доля работников муниципальных дошкольных образовательных организаций и  муниципальных общеобразовательных организаций, получивших ежемесячную доплату за напряженный труд, в общей численности работников такой категории, образовательных организаций, получивших ежемесячную доплату за напряженный труд, процент</t>
  </si>
  <si>
    <t>Мероприятие 01.30.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</si>
  <si>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 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процент</t>
  </si>
  <si>
    <t>Обеспечена положительная динамика образовательных результатов обучающихся в условиях интеграции образовательного процесса в образовательных комплексах, шт.</t>
  </si>
  <si>
    <t xml:space="preserve">Доля отдельных категорий обучающихся по очной форме обучения в муниципальных общеобразовательных организациях, которым выплачена компенсация, в общем  числе обратившихся, процент
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</si>
  <si>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человек</t>
  </si>
  <si>
    <t>Мероприятие 02.19. Оснащение средствами обучения и воспитания муниципальных общеобразовательных организаций, здания которых построены за счет внебюджетных источников финансирования</t>
  </si>
  <si>
    <t>Оснащены средствами обучения и воспитания муниципальные общеобразовательные организации, здания которых построены за счет внебюджетных источников финансирования, шт.</t>
  </si>
  <si>
    <t>Обеспечены выплаты ежемесячного денежного вознаграждения советникам директоров по воспитанию и взаимодействию 
с детскими общественными объединениями, ед.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</si>
  <si>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процент</t>
  </si>
  <si>
    <t>Д=Ч факт / Ч план х 100%, где:
Ч факт – численность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платы, в отчетном периоде;
Ч план - численность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 родители (законные представители) которых обратились за компенсацией родительской платы и внесли плату за присмотр и уход за ребенком (детьми), в отчетном периоде.
Данные предоставляются посредством системы ГАС «Управление».</t>
  </si>
  <si>
    <t xml:space="preserve">Д=Ч факт / Ч план х 100%, где:
Ч факт – численность педагогических работников муниципальных дошкольных и общеобразовательных организаций - молодых работников, получивших выплаты, и молодых специалистов, получивших пособие и выплаты, в отчетном периоде;
Ч план - численность педагогических работников муниципальных дошкольных и общеобразовательных организаций - молодых работников, обратившихся за выплатой, и молодых специалистов, обратившихся за пособием и выплатой, в отчетном периоде.
</t>
  </si>
  <si>
    <t>Доля 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категории, процент</t>
  </si>
  <si>
    <t>Д=Ч факт / Ч план х 100%, где:
Ч факт – численность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отчетном периоде;
Ч план - численность руководителей муниципальных общеобразовательных организаций, имеющих право на получение стимулирующих выплат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отчетном периоде</t>
  </si>
  <si>
    <t xml:space="preserve">Д=Ч факт / Ч план х 100%, где:
Ч факт – численность работников муниципальных дошкольных образовательных организаций и  муниципальных общеобразовательных организаций, получивших ежемесячную доплату за напряженный труд, в отчетном периоде;
Ч план - численность работников муниципальных дошкольных образовательных организаций и  муниципальных общеобразовательных организаций, имеющих право на получение ежемесячной доплаты за напряженный труд, в отчетном периоде;
</t>
  </si>
  <si>
    <t xml:space="preserve">Д_в=К_в/К_ов×100%, где:
Кв – количество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содержанием;
Ков – общая численность воспитанников, зачисленных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
</t>
  </si>
  <si>
    <t>Обеспечена положительная динамика образовательных результатов обучающихся в условиях интеграции образовательного процесса в образовательных комплексах</t>
  </si>
  <si>
    <t xml:space="preserve">Количество муниципальных общеобразовательных организаций – образовательных комплексов, реализующих основные общеобразовательные программы, в которых достигнута положительная динамика образовательных результатов обучающихся, выраженная в положительной динамике доли выпускников 9-х классов, подтвердивших на основном государственном экзамене (далее – ОГЭ) годовые отметки по русскому языку и математике (определяется как отношение количества обучающихся, получивших на ОГЭ отметки по русскому языку и по математике, большие или равные годовым отметкам по русскому языку и по математике, к общему количеству обучающихся, сдававших ОГЭ по русскому языку и по математике, в сравнении с результатами предшествующего учебного года)   </t>
  </si>
  <si>
    <t>Д=Ч факт / Ч план х 100%, где:
Ч факт – численность отдельных категорий обучающихся по очной форме обучения муниципальных общеобразовательных организаций,  которым выплачена компенсация за проезд, в отчетном периоде;
Ч план - численность отдельных категорий обучающихся по очной форме обучения муниципальных общеобразовательных организаций,  которые обратились за компенсацией за проезд, в отчетном периоде.
Данные предоставляются посредством системы ГАС «Управление».</t>
  </si>
  <si>
    <t>Обеспечение бесплатным горячим питанием обучающихся, получающих начальное общее образование в муниципальных образовательных организациях, человек.</t>
  </si>
  <si>
    <t>Количество обучающихся, получающих начальное общее образование в муниципальных образовательных организациях,  получивших бесплатное горячее питание.
Осуществляется путем сравнения плановых значений результата использования субсидии, установленных соглашением, и фактических значений результата использования субсидии.</t>
  </si>
  <si>
    <t>Общее 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</t>
  </si>
  <si>
    <t>Количество общеобразовательных организаций  Московской области, оснащаемых средствами обучения и воспитания муниципальные общеобразовательные организации, здания которых построены за счет внебюджетных источников финансирования</t>
  </si>
  <si>
    <t>Количество  общеобразовательных организаций  Московской области, оснащаемых средствами обучения и расходными материалами для функционирования инженерных классов авиастроительного профиля в соответствии с заявкой</t>
  </si>
  <si>
    <t>Количество благоустроеных территорий  муниципальных образовательных организаций, реализующих программы дошкольного образования</t>
  </si>
  <si>
    <t>09</t>
  </si>
  <si>
    <t>Осуществлено устройство спортивных площадок на территории муниципальных общеобразовательных организаций</t>
  </si>
  <si>
    <t>Количество установленных спортивных площадок на территории муниципальных общеобразовательных организаций, прилегающей к зданиям муниципальных общеобразовательных организаций. Объект считается готовым при условии выполнения видов работ, установленных Соглашением, выполнение работ подтверждается данными акта приемки выполненных работ (форма № КС-2) и (или) справкой о стоимости выполненных работ (форма № КС-3)</t>
  </si>
  <si>
    <t>Ю4</t>
  </si>
  <si>
    <t>Оснащены предметные кабинеты общеобразовательных организаций средствами обучения и воспитания</t>
  </si>
  <si>
    <t>Общее количество общеобразовательных организаций, в которых оснащены предметные кабинеты средствами обучения и воспитания</t>
  </si>
  <si>
    <t>Ю6</t>
  </si>
  <si>
    <t>Общее количество государственных общеобразовательных организаций, в которых проведены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</si>
  <si>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Обеспечены выплаты денежного вознаграждения за классное руководство, предоставляемые педагогическим работникам муниципальных образовательных организаций, ежемесячно</t>
  </si>
  <si>
    <t xml:space="preserve">Д=К факт, где:
К факт – фактическое количество выплат денежного вознаграждения за классное руководство, предоставляемых педагогическим работникам образовательных организаций, в отчетном периоде
</t>
  </si>
  <si>
    <t>Количество обеспеченных выплат
ежемесячного денежного вознаграждения советникам директоров, по воспитанию и взаимодействию с детскими общественными объединениями муниципальных общеобразовательных организаций</t>
  </si>
  <si>
    <t xml:space="preserve"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
</t>
  </si>
  <si>
    <t>Д=Ч факт / Ч план х 100%, где:
Ч факт – численность детей из семей граждан, участвующих в специальной военной операции,у которых не взимается плата  за посещение занятий по дополнительным образовательным программам, реализуемым на платной основе в муниципальных образовательных организациях в отчетном периоде;
Ч план - численность детей из семей граждан, участвующих в специальной военной операции, которые обратились за дополнительной мерой социальной поддержки по освобождению от платы за посещение занятий по дополнительным образовательным программам, реализуемым на платной основе в муниципальных образовательных организациях, в отчетном периоде.</t>
  </si>
  <si>
    <t xml:space="preserve">Выплачена компенсация за проезд отдельным категориям обучающихся по очной форме </t>
  </si>
  <si>
    <t>Доля  советников директоров по воспитанию и взаимодействию с детскими общественными объединениями, получающих выплату ежемесячного денежного вознаграждения, в общем числе советников в муниципальных  общеобразовательных организациях</t>
  </si>
  <si>
    <t>Общий объем муниципального задания по предоставлению услуг дошкольного, начального общего, основного общего, среднего общего образования</t>
  </si>
  <si>
    <t>Количество зданий в которых проведен текущий ремонт</t>
  </si>
  <si>
    <t>Количество круглосуточных постов охраны</t>
  </si>
  <si>
    <t>Количество учреждений, получающих средства из бюджета Павлово-Посадского  городского округа на питание воспитанников и обучающихся</t>
  </si>
  <si>
    <t>Доля обучающихся, охваченных питанием в муниципальных общеобразовательных организациях</t>
  </si>
  <si>
    <t>Количество пунктов проведения 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</t>
  </si>
  <si>
    <t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</si>
  <si>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Доля образовательных организаций, внедривших и обеспечивших функционирование модели персонифицированного финансирования дополнительного образования детей</t>
  </si>
  <si>
    <t>374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</si>
  <si>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</si>
  <si>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</si>
  <si>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</si>
  <si>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</si>
  <si>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</si>
  <si>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</si>
  <si>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</si>
  <si>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</si>
  <si>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</si>
  <si>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</si>
  <si>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17.12.2024 № 2825, от 27.12.2024 №2973 от  27.12.2024 № 2974, от 03.07.2025 №1235 )</t>
  </si>
  <si>
    <t xml:space="preserve">Д=Ч факт / Ч план х 100%, где:
Ч факт – численность обучающихся, получивших компенсацию за проезд к месту обучения;
Ч план - численность обучающихся, предоставивших документы на компенсацию расходов за проезд к месту обучения, в отчетном периоде.
</t>
  </si>
  <si>
    <t xml:space="preserve">Д=Ч факт / Ч план х 100%, где:
Ч факт – численность советников директоров муниципальных  общеобразовательных организаций -  получивших денежное вознаграждение, в отчетном периоде;
Ч план - численность советников директоров муниципальных  общеобразовательных организаций -  обратившихся которым положено денежное вознаграждение, в отчетном периоде;
</t>
  </si>
  <si>
    <t xml:space="preserve">Д=Ч факт / Ч план х 100%, где:
Ч факт – численность обучающихся, получивших питание;
Ч план - численность обучающихся, , которым положено питание в отчетном периоде.
</t>
  </si>
  <si>
    <t xml:space="preserve">Д=Ч факт / Ч план х 100%, где:
Ч факт – детодни, в которые отдельные категории обучающихся муниципальных общеобразовательных организаций в Московской области получали бесплатное питание;
Ч план - общего количества детодней, в которые отдельные категории обучающихся в муниципальных общеобразовательных организаций
</t>
  </si>
  <si>
    <t xml:space="preserve">Д=Ч факт / Ч план х 100%, где:
Ч факт –работники, получивших компенсацию, в отчетном периоде;
Ч план - общая численность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
</t>
  </si>
  <si>
    <t>1.23</t>
  </si>
  <si>
    <t>2.8</t>
  </si>
  <si>
    <t>2.9</t>
  </si>
  <si>
    <t>2.10</t>
  </si>
  <si>
    <t>7.1</t>
  </si>
  <si>
    <t>7.2</t>
  </si>
  <si>
    <t>7.3</t>
  </si>
  <si>
    <t>13.3</t>
  </si>
  <si>
    <t>Доля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</t>
  </si>
</sst>
</file>

<file path=xl/styles.xml><?xml version="1.0" encoding="utf-8"?>
<styleSheet xmlns="http://schemas.openxmlformats.org/spreadsheetml/2006/main">
  <numFmts count="20">
    <numFmt numFmtId="43" formatCode="_-* #,##0.00\ _₽_-;\-* #,##0.00\ _₽_-;_-* &quot;-&quot;??\ _₽_-;_-@_-"/>
    <numFmt numFmtId="164" formatCode="General_)"/>
    <numFmt numFmtId="165" formatCode="_(&quot;$&quot;* #,##0.00_);_(&quot;$&quot;* \(#,##0.00\);_(&quot;$&quot;* &quot;-&quot;??_);_(@_)"/>
    <numFmt numFmtId="166" formatCode="0.0%"/>
    <numFmt numFmtId="167" formatCode="_-* #,##0_р_._-;\-* #,##0_р_._-;_-* &quot;-&quot;??_р_._-;_-@_-"/>
    <numFmt numFmtId="168" formatCode="0.00;[Red]0.00"/>
    <numFmt numFmtId="169" formatCode="0.000"/>
    <numFmt numFmtId="170" formatCode="0.0"/>
    <numFmt numFmtId="171" formatCode="#,##0.0"/>
    <numFmt numFmtId="172" formatCode="#,##0.000"/>
    <numFmt numFmtId="173" formatCode="&quot;$&quot;#,##0.00_);\(&quot;$&quot;#,##0.00\)"/>
    <numFmt numFmtId="174" formatCode="_(&quot;$&quot;* #,##0_);_(&quot;$&quot;* \(#,##0\);_(&quot;$&quot;* &quot;-&quot;_);_(@_)"/>
    <numFmt numFmtId="175" formatCode="_-* #,##0\ _р_._-;\-* #,##0\ _р_._-;_-* &quot;-&quot;\ _р_._-;_-@_-"/>
    <numFmt numFmtId="176" formatCode="_-* #,##0.00\ _р_._-;\-* #,##0.00\ _р_._-;_-* &quot;-&quot;??\ _р_._-;_-@_-"/>
    <numFmt numFmtId="177" formatCode="_-* #,##0_р_._-;\-* #,##0_р_._-;_-* &quot;-&quot;_р_._-;_-@_-"/>
    <numFmt numFmtId="178" formatCode="&quot;Да&quot;;&quot;Да&quot;;&quot;Нет&quot;"/>
    <numFmt numFmtId="179" formatCode="_-* #,##0.00_р_._-;\-* #,##0.00_р_._-;_-* &quot;-&quot;??_р_._-;_-@_-"/>
    <numFmt numFmtId="180" formatCode="#,##0.00\ &quot;₽&quot;"/>
    <numFmt numFmtId="181" formatCode="0.00000"/>
    <numFmt numFmtId="182" formatCode="#,##0.00000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4"/>
      <color theme="1"/>
      <name val="TimesNewRomanPSMT"/>
      <family val="2"/>
    </font>
    <font>
      <sz val="10"/>
      <name val="Courier"/>
      <family val="1"/>
      <charset val="204"/>
    </font>
    <font>
      <sz val="10"/>
      <name val="Courier"/>
      <family val="3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2"/>
      <charset val="204"/>
    </font>
    <font>
      <sz val="12"/>
      <name val="UkrainianMysl"/>
      <charset val="204"/>
    </font>
    <font>
      <sz val="10"/>
      <name val="Helv"/>
      <charset val="204"/>
    </font>
    <font>
      <sz val="10"/>
      <name val="Helv"/>
    </font>
    <font>
      <sz val="12"/>
      <name val="Журнал"/>
      <charset val="204"/>
    </font>
    <font>
      <sz val="14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/>
    <xf numFmtId="0" fontId="6" fillId="0" borderId="1">
      <alignment horizontal="left" vertical="center"/>
    </xf>
    <xf numFmtId="0" fontId="3" fillId="0" borderId="0" applyFill="0" applyProtection="0"/>
    <xf numFmtId="0" fontId="7" fillId="0" borderId="0"/>
    <xf numFmtId="164" fontId="8" fillId="0" borderId="0"/>
    <xf numFmtId="164" fontId="8" fillId="0" borderId="0"/>
    <xf numFmtId="165" fontId="9" fillId="0" borderId="0"/>
    <xf numFmtId="164" fontId="8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65" fontId="9" fillId="0" borderId="0"/>
    <xf numFmtId="165" fontId="9" fillId="0" borderId="0"/>
    <xf numFmtId="166" fontId="9" fillId="0" borderId="0"/>
    <xf numFmtId="167" fontId="9" fillId="0" borderId="0"/>
    <xf numFmtId="168" fontId="9" fillId="0" borderId="0"/>
    <xf numFmtId="168" fontId="9" fillId="0" borderId="0"/>
    <xf numFmtId="168" fontId="9" fillId="0" borderId="0"/>
    <xf numFmtId="166" fontId="9" fillId="0" borderId="0"/>
    <xf numFmtId="166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69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69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69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69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0" fontId="8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1" fontId="8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0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0" fontId="8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169" fontId="8" fillId="0" borderId="0"/>
    <xf numFmtId="169" fontId="8" fillId="0" borderId="0"/>
    <xf numFmtId="0" fontId="13" fillId="0" borderId="0"/>
    <xf numFmtId="172" fontId="8" fillId="0" borderId="0"/>
    <xf numFmtId="168" fontId="9" fillId="0" borderId="0"/>
    <xf numFmtId="173" fontId="8" fillId="0" borderId="0"/>
    <xf numFmtId="0" fontId="11" fillId="0" borderId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2" fontId="8" fillId="0" borderId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5" fillId="0" borderId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4" fillId="0" borderId="0"/>
    <xf numFmtId="0" fontId="11" fillId="0" borderId="0"/>
    <xf numFmtId="0" fontId="3" fillId="0" borderId="0"/>
    <xf numFmtId="0" fontId="3" fillId="0" borderId="0"/>
    <xf numFmtId="173" fontId="9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5" fillId="0" borderId="0"/>
    <xf numFmtId="0" fontId="3" fillId="0" borderId="0" applyFill="0" applyProtection="0"/>
    <xf numFmtId="0" fontId="3" fillId="0" borderId="0" applyFill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3" fillId="0" borderId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4" fontId="8" fillId="0" borderId="0"/>
    <xf numFmtId="0" fontId="3" fillId="0" borderId="0" applyFill="0" applyProtection="0"/>
    <xf numFmtId="0" fontId="3" fillId="0" borderId="0" applyFill="0" applyProtection="0"/>
    <xf numFmtId="0" fontId="16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49" fontId="24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vertical="top" wrapText="1"/>
    </xf>
    <xf numFmtId="0" fontId="24" fillId="0" borderId="0" xfId="0" applyFont="1" applyFill="1" applyAlignment="1">
      <alignment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25" fillId="0" borderId="0" xfId="0" applyFont="1" applyFill="1"/>
    <xf numFmtId="0" fontId="10" fillId="0" borderId="0" xfId="0" applyFont="1"/>
    <xf numFmtId="0" fontId="28" fillId="0" borderId="1" xfId="0" applyFont="1" applyFill="1" applyBorder="1" applyAlignment="1">
      <alignment vertical="top" wrapText="1"/>
    </xf>
    <xf numFmtId="0" fontId="28" fillId="0" borderId="0" xfId="0" applyFo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49" fontId="24" fillId="0" borderId="0" xfId="0" applyNumberFormat="1" applyFont="1" applyFill="1"/>
    <xf numFmtId="0" fontId="26" fillId="0" borderId="0" xfId="0" applyFont="1" applyFill="1" applyAlignment="1">
      <alignment horizontal="center" vertical="top"/>
    </xf>
    <xf numFmtId="0" fontId="26" fillId="0" borderId="0" xfId="0" applyFont="1" applyFill="1" applyAlignment="1">
      <alignment horizontal="left" vertical="top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/>
    </xf>
    <xf numFmtId="0" fontId="28" fillId="0" borderId="1" xfId="0" applyFont="1" applyFill="1" applyBorder="1" applyAlignment="1">
      <alignment horizontal="left" vertical="top" wrapText="1"/>
    </xf>
    <xf numFmtId="49" fontId="0" fillId="0" borderId="0" xfId="0" applyNumberFormat="1" applyFill="1"/>
    <xf numFmtId="0" fontId="0" fillId="0" borderId="0" xfId="0" applyFill="1" applyAlignment="1">
      <alignment horizontal="left" wrapText="1"/>
    </xf>
    <xf numFmtId="0" fontId="25" fillId="16" borderId="1" xfId="0" applyFont="1" applyFill="1" applyBorder="1" applyAlignment="1">
      <alignment horizontal="left" vertical="top" wrapText="1"/>
    </xf>
    <xf numFmtId="0" fontId="26" fillId="18" borderId="0" xfId="0" applyFont="1" applyFill="1"/>
    <xf numFmtId="0" fontId="26" fillId="17" borderId="0" xfId="0" applyFont="1" applyFill="1"/>
    <xf numFmtId="0" fontId="24" fillId="0" borderId="1" xfId="0" applyFont="1" applyFill="1" applyBorder="1" applyAlignment="1">
      <alignment horizontal="center" vertical="top" wrapText="1"/>
    </xf>
    <xf numFmtId="181" fontId="22" fillId="20" borderId="1" xfId="0" applyNumberFormat="1" applyFont="1" applyFill="1" applyBorder="1" applyAlignment="1">
      <alignment horizontal="center" vertical="top" wrapText="1"/>
    </xf>
    <xf numFmtId="181" fontId="22" fillId="0" borderId="1" xfId="0" applyNumberFormat="1" applyFont="1" applyFill="1" applyBorder="1" applyAlignment="1">
      <alignment horizontal="center" vertical="top" wrapText="1"/>
    </xf>
    <xf numFmtId="181" fontId="22" fillId="19" borderId="1" xfId="0" applyNumberFormat="1" applyFont="1" applyFill="1" applyBorder="1" applyAlignment="1">
      <alignment horizontal="center" vertical="top" wrapText="1"/>
    </xf>
    <xf numFmtId="181" fontId="22" fillId="19" borderId="4" xfId="0" applyNumberFormat="1" applyFont="1" applyFill="1" applyBorder="1" applyAlignment="1">
      <alignment vertical="top" wrapText="1"/>
    </xf>
    <xf numFmtId="181" fontId="22" fillId="19" borderId="5" xfId="0" applyNumberFormat="1" applyFont="1" applyFill="1" applyBorder="1" applyAlignment="1">
      <alignment vertical="top" wrapText="1"/>
    </xf>
    <xf numFmtId="181" fontId="22" fillId="19" borderId="6" xfId="0" applyNumberFormat="1" applyFont="1" applyFill="1" applyBorder="1" applyAlignment="1">
      <alignment vertical="top" wrapText="1"/>
    </xf>
    <xf numFmtId="181" fontId="22" fillId="20" borderId="1" xfId="0" applyNumberFormat="1" applyFont="1" applyFill="1" applyBorder="1" applyAlignment="1">
      <alignment horizontal="center" vertical="center" wrapText="1"/>
    </xf>
    <xf numFmtId="181" fontId="22" fillId="19" borderId="4" xfId="0" applyNumberFormat="1" applyFont="1" applyFill="1" applyBorder="1" applyAlignment="1">
      <alignment vertical="top"/>
    </xf>
    <xf numFmtId="181" fontId="22" fillId="19" borderId="5" xfId="0" applyNumberFormat="1" applyFont="1" applyFill="1" applyBorder="1" applyAlignment="1">
      <alignment vertical="top"/>
    </xf>
    <xf numFmtId="181" fontId="22" fillId="19" borderId="6" xfId="0" applyNumberFormat="1" applyFont="1" applyFill="1" applyBorder="1" applyAlignment="1">
      <alignment vertical="top"/>
    </xf>
    <xf numFmtId="0" fontId="0" fillId="0" borderId="0" xfId="0" applyFill="1" applyAlignment="1">
      <alignment horizontal="justify" vertical="top"/>
    </xf>
    <xf numFmtId="0" fontId="0" fillId="21" borderId="0" xfId="0" applyFill="1" applyAlignment="1">
      <alignment horizontal="justify" vertical="top"/>
    </xf>
    <xf numFmtId="182" fontId="28" fillId="16" borderId="1" xfId="0" applyNumberFormat="1" applyFont="1" applyFill="1" applyBorder="1" applyAlignment="1">
      <alignment horizontal="right" vertical="top" wrapText="1"/>
    </xf>
    <xf numFmtId="0" fontId="28" fillId="16" borderId="0" xfId="0" applyFont="1" applyFill="1"/>
    <xf numFmtId="49" fontId="25" fillId="16" borderId="1" xfId="0" applyNumberFormat="1" applyFont="1" applyFill="1" applyBorder="1" applyAlignment="1">
      <alignment horizontal="center" vertical="center" wrapText="1"/>
    </xf>
    <xf numFmtId="0" fontId="22" fillId="19" borderId="1" xfId="0" applyFont="1" applyFill="1" applyBorder="1" applyAlignment="1">
      <alignment vertical="top" wrapText="1"/>
    </xf>
    <xf numFmtId="0" fontId="0" fillId="21" borderId="0" xfId="0" applyFill="1"/>
    <xf numFmtId="0" fontId="0" fillId="0" borderId="0" xfId="0" applyAlignment="1"/>
    <xf numFmtId="0" fontId="0" fillId="0" borderId="0" xfId="0" applyFill="1" applyAlignment="1">
      <alignment horizontal="left" vertical="top"/>
    </xf>
    <xf numFmtId="0" fontId="0" fillId="21" borderId="0" xfId="0" applyFill="1" applyAlignment="1">
      <alignment horizontal="left" vertical="top"/>
    </xf>
    <xf numFmtId="0" fontId="28" fillId="0" borderId="1" xfId="0" applyFont="1" applyFill="1" applyBorder="1" applyAlignment="1">
      <alignment horizontal="left" vertical="top" wrapText="1"/>
    </xf>
    <xf numFmtId="3" fontId="28" fillId="0" borderId="1" xfId="0" applyNumberFormat="1" applyFont="1" applyFill="1" applyBorder="1" applyAlignment="1">
      <alignment horizontal="left" vertical="top" wrapText="1"/>
    </xf>
    <xf numFmtId="181" fontId="22" fillId="20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vertical="center" wrapText="1"/>
    </xf>
    <xf numFmtId="3" fontId="28" fillId="0" borderId="1" xfId="0" applyNumberFormat="1" applyFont="1" applyFill="1" applyBorder="1" applyAlignment="1">
      <alignment horizontal="left" vertical="top" wrapText="1"/>
    </xf>
    <xf numFmtId="0" fontId="36" fillId="0" borderId="0" xfId="0" applyFont="1" applyFill="1"/>
    <xf numFmtId="0" fontId="22" fillId="20" borderId="1" xfId="0" applyFont="1" applyFill="1" applyBorder="1" applyAlignment="1">
      <alignment vertical="center" wrapText="1"/>
    </xf>
    <xf numFmtId="181" fontId="36" fillId="0" borderId="0" xfId="0" applyNumberFormat="1" applyFont="1" applyFill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49" fontId="36" fillId="0" borderId="0" xfId="0" applyNumberFormat="1" applyFont="1" applyFill="1"/>
    <xf numFmtId="0" fontId="36" fillId="0" borderId="0" xfId="0" applyFont="1" applyFill="1" applyAlignment="1">
      <alignment horizontal="left"/>
    </xf>
    <xf numFmtId="182" fontId="0" fillId="0" borderId="0" xfId="0" applyNumberFormat="1"/>
    <xf numFmtId="0" fontId="35" fillId="0" borderId="0" xfId="0" applyFont="1" applyBorder="1" applyAlignment="1">
      <alignment horizontal="right"/>
    </xf>
    <xf numFmtId="182" fontId="28" fillId="0" borderId="1" xfId="0" applyNumberFormat="1" applyFont="1" applyFill="1" applyBorder="1" applyAlignment="1">
      <alignment horizontal="right" vertical="top" wrapText="1"/>
    </xf>
    <xf numFmtId="0" fontId="3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5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/>
    </xf>
    <xf numFmtId="0" fontId="24" fillId="0" borderId="1" xfId="0" applyFont="1" applyFill="1" applyBorder="1" applyAlignment="1">
      <alignment horizontal="center" vertical="top" wrapText="1"/>
    </xf>
    <xf numFmtId="0" fontId="25" fillId="16" borderId="1" xfId="0" applyFont="1" applyFill="1" applyBorder="1" applyAlignment="1">
      <alignment horizontal="center" vertical="top" wrapText="1"/>
    </xf>
    <xf numFmtId="0" fontId="25" fillId="16" borderId="1" xfId="0" applyNumberFormat="1" applyFont="1" applyFill="1" applyBorder="1" applyAlignment="1">
      <alignment horizontal="left" vertical="top" wrapText="1"/>
    </xf>
    <xf numFmtId="3" fontId="25" fillId="16" borderId="1" xfId="0" applyNumberFormat="1" applyFont="1" applyFill="1" applyBorder="1" applyAlignment="1">
      <alignment horizontal="left" vertical="top" wrapText="1"/>
    </xf>
    <xf numFmtId="0" fontId="24" fillId="16" borderId="1" xfId="0" applyFont="1" applyFill="1" applyBorder="1" applyAlignment="1">
      <alignment vertical="top" wrapText="1"/>
    </xf>
    <xf numFmtId="0" fontId="24" fillId="16" borderId="1" xfId="0" applyFont="1" applyFill="1" applyBorder="1" applyAlignment="1">
      <alignment horizontal="center" vertical="top" wrapText="1"/>
    </xf>
    <xf numFmtId="0" fontId="24" fillId="16" borderId="0" xfId="0" applyFont="1" applyFill="1" applyAlignment="1">
      <alignment wrapText="1"/>
    </xf>
    <xf numFmtId="181" fontId="22" fillId="19" borderId="1" xfId="0" applyNumberFormat="1" applyFont="1" applyFill="1" applyBorder="1" applyAlignment="1">
      <alignment horizontal="left" vertical="top" wrapText="1"/>
    </xf>
    <xf numFmtId="0" fontId="25" fillId="16" borderId="0" xfId="0" applyFont="1" applyFill="1"/>
    <xf numFmtId="0" fontId="26" fillId="16" borderId="0" xfId="0" applyFont="1" applyFill="1"/>
    <xf numFmtId="181" fontId="22" fillId="16" borderId="1" xfId="0" applyNumberFormat="1" applyFont="1" applyFill="1" applyBorder="1" applyAlignment="1">
      <alignment horizontal="center" vertical="top" wrapText="1"/>
    </xf>
    <xf numFmtId="0" fontId="22" fillId="16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16" borderId="1" xfId="0" applyNumberFormat="1" applyFont="1" applyFill="1" applyBorder="1" applyAlignment="1">
      <alignment horizontal="center" vertical="top" wrapText="1"/>
    </xf>
    <xf numFmtId="49" fontId="25" fillId="16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49" fontId="22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top"/>
    </xf>
    <xf numFmtId="0" fontId="22" fillId="20" borderId="1" xfId="0" applyFont="1" applyFill="1" applyBorder="1" applyAlignment="1">
      <alignment vertical="top" wrapText="1"/>
    </xf>
    <xf numFmtId="49" fontId="24" fillId="16" borderId="1" xfId="0" applyNumberFormat="1" applyFont="1" applyFill="1" applyBorder="1" applyAlignment="1">
      <alignment horizontal="center" vertical="top" wrapText="1"/>
    </xf>
    <xf numFmtId="9" fontId="24" fillId="16" borderId="1" xfId="4643" applyFont="1" applyFill="1" applyBorder="1" applyAlignment="1">
      <alignment horizontal="center" vertical="top" wrapText="1"/>
    </xf>
    <xf numFmtId="0" fontId="24" fillId="16" borderId="0" xfId="0" applyFont="1" applyFill="1" applyAlignment="1">
      <alignment horizontal="center"/>
    </xf>
    <xf numFmtId="0" fontId="24" fillId="16" borderId="0" xfId="0" applyFont="1" applyFill="1"/>
    <xf numFmtId="0" fontId="35" fillId="0" borderId="0" xfId="0" applyFont="1" applyBorder="1" applyAlignment="1">
      <alignment horizontal="right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16" borderId="1" xfId="0" applyFont="1" applyFill="1" applyBorder="1" applyAlignment="1">
      <alignment horizontal="center" vertical="center" wrapText="1"/>
    </xf>
    <xf numFmtId="0" fontId="22" fillId="16" borderId="3" xfId="0" applyFont="1" applyFill="1" applyBorder="1" applyAlignment="1">
      <alignment horizontal="center" vertical="center" wrapText="1"/>
    </xf>
    <xf numFmtId="0" fontId="22" fillId="16" borderId="8" xfId="0" applyFont="1" applyFill="1" applyBorder="1" applyAlignment="1">
      <alignment horizontal="center" vertical="center" wrapText="1"/>
    </xf>
    <xf numFmtId="181" fontId="22" fillId="20" borderId="1" xfId="0" applyNumberFormat="1" applyFont="1" applyFill="1" applyBorder="1" applyAlignment="1">
      <alignment horizontal="center" vertical="top"/>
    </xf>
    <xf numFmtId="0" fontId="22" fillId="16" borderId="1" xfId="0" applyFont="1" applyFill="1" applyBorder="1" applyAlignment="1">
      <alignment vertical="top" wrapText="1"/>
    </xf>
    <xf numFmtId="181" fontId="22" fillId="16" borderId="1" xfId="0" applyNumberFormat="1" applyFont="1" applyFill="1" applyBorder="1" applyAlignment="1">
      <alignment horizontal="center" vertical="top"/>
    </xf>
    <xf numFmtId="0" fontId="22" fillId="16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181" fontId="22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wrapText="1"/>
    </xf>
    <xf numFmtId="0" fontId="22" fillId="2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center" vertical="top" wrapText="1"/>
    </xf>
    <xf numFmtId="9" fontId="24" fillId="0" borderId="1" xfId="4643" applyFont="1" applyFill="1" applyBorder="1" applyAlignment="1">
      <alignment horizontal="center" vertical="top" wrapText="1"/>
    </xf>
    <xf numFmtId="9" fontId="25" fillId="0" borderId="1" xfId="4643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49" fontId="25" fillId="0" borderId="1" xfId="4643" applyNumberFormat="1" applyFont="1" applyFill="1" applyBorder="1" applyAlignment="1">
      <alignment horizontal="center" vertical="top" wrapText="1"/>
    </xf>
    <xf numFmtId="49" fontId="25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horizontal="center" vertical="center" wrapText="1"/>
    </xf>
    <xf numFmtId="0" fontId="22" fillId="16" borderId="8" xfId="0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horizontal="center" vertical="top" wrapText="1"/>
    </xf>
    <xf numFmtId="0" fontId="23" fillId="16" borderId="1" xfId="0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top" wrapText="1"/>
    </xf>
    <xf numFmtId="0" fontId="28" fillId="0" borderId="0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28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3" fontId="2" fillId="0" borderId="1" xfId="0" applyNumberFormat="1" applyFont="1" applyFill="1" applyBorder="1" applyAlignment="1">
      <alignment vertical="top" wrapText="1"/>
    </xf>
    <xf numFmtId="3" fontId="2" fillId="16" borderId="1" xfId="0" applyNumberFormat="1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left" vertical="top" wrapText="1"/>
    </xf>
    <xf numFmtId="3" fontId="28" fillId="0" borderId="1" xfId="0" applyNumberFormat="1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16" borderId="4" xfId="0" applyFont="1" applyFill="1" applyBorder="1" applyAlignment="1">
      <alignment horizontal="left" vertical="top" wrapText="1"/>
    </xf>
    <xf numFmtId="0" fontId="0" fillId="16" borderId="5" xfId="0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0" xfId="0" applyAlignment="1">
      <alignment horizontal="left" vertical="top" wrapText="1"/>
    </xf>
    <xf numFmtId="0" fontId="28" fillId="16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Fill="1" applyAlignment="1">
      <alignment horizontal="justify" vertical="top" wrapText="1"/>
    </xf>
    <xf numFmtId="0" fontId="35" fillId="0" borderId="0" xfId="0" applyFont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2" fillId="16" borderId="1" xfId="0" applyFont="1" applyFill="1" applyBorder="1" applyAlignment="1">
      <alignment horizontal="center" vertical="center" wrapText="1"/>
    </xf>
    <xf numFmtId="181" fontId="22" fillId="0" borderId="1" xfId="0" applyNumberFormat="1" applyFont="1" applyFill="1" applyBorder="1" applyAlignment="1">
      <alignment horizontal="center" vertical="top"/>
    </xf>
    <xf numFmtId="49" fontId="22" fillId="0" borderId="1" xfId="0" applyNumberFormat="1" applyFont="1" applyFill="1" applyBorder="1" applyAlignment="1">
      <alignment horizontal="center" vertical="top" wrapText="1"/>
    </xf>
    <xf numFmtId="181" fontId="22" fillId="16" borderId="1" xfId="0" applyNumberFormat="1" applyFont="1" applyFill="1" applyBorder="1" applyAlignment="1">
      <alignment horizontal="center" vertical="top"/>
    </xf>
    <xf numFmtId="0" fontId="22" fillId="16" borderId="4" xfId="0" applyFont="1" applyFill="1" applyBorder="1" applyAlignment="1">
      <alignment horizontal="center" vertical="top" wrapText="1"/>
    </xf>
    <xf numFmtId="0" fontId="22" fillId="16" borderId="5" xfId="0" applyFont="1" applyFill="1" applyBorder="1" applyAlignment="1">
      <alignment horizontal="center" vertical="top" wrapText="1"/>
    </xf>
    <xf numFmtId="0" fontId="22" fillId="16" borderId="6" xfId="0" applyFont="1" applyFill="1" applyBorder="1" applyAlignment="1">
      <alignment horizontal="center" vertical="top" wrapText="1"/>
    </xf>
    <xf numFmtId="49" fontId="22" fillId="16" borderId="3" xfId="0" applyNumberFormat="1" applyFont="1" applyFill="1" applyBorder="1" applyAlignment="1">
      <alignment horizontal="center" vertical="top" wrapText="1"/>
    </xf>
    <xf numFmtId="49" fontId="22" fillId="16" borderId="7" xfId="0" applyNumberFormat="1" applyFont="1" applyFill="1" applyBorder="1" applyAlignment="1">
      <alignment horizontal="center" vertical="top" wrapText="1"/>
    </xf>
    <xf numFmtId="49" fontId="22" fillId="16" borderId="8" xfId="0" applyNumberFormat="1" applyFont="1" applyFill="1" applyBorder="1" applyAlignment="1">
      <alignment horizontal="center" vertical="top" wrapText="1"/>
    </xf>
    <xf numFmtId="49" fontId="22" fillId="16" borderId="1" xfId="0" applyNumberFormat="1" applyFont="1" applyFill="1" applyBorder="1" applyAlignment="1">
      <alignment horizontal="left" vertical="top" wrapText="1"/>
    </xf>
    <xf numFmtId="0" fontId="22" fillId="16" borderId="3" xfId="0" applyFont="1" applyFill="1" applyBorder="1" applyAlignment="1">
      <alignment horizontal="center" vertical="top" wrapText="1"/>
    </xf>
    <xf numFmtId="0" fontId="22" fillId="16" borderId="7" xfId="0" applyFont="1" applyFill="1" applyBorder="1" applyAlignment="1">
      <alignment horizontal="center" vertical="top" wrapText="1"/>
    </xf>
    <xf numFmtId="0" fontId="22" fillId="16" borderId="8" xfId="0" applyFont="1" applyFill="1" applyBorder="1" applyAlignment="1">
      <alignment horizontal="center" vertical="top" wrapText="1"/>
    </xf>
    <xf numFmtId="0" fontId="22" fillId="16" borderId="3" xfId="0" applyFont="1" applyFill="1" applyBorder="1" applyAlignment="1">
      <alignment horizontal="center" vertical="center" wrapText="1"/>
    </xf>
    <xf numFmtId="0" fontId="22" fillId="16" borderId="7" xfId="0" applyFont="1" applyFill="1" applyBorder="1" applyAlignment="1">
      <alignment horizontal="center" vertical="center" wrapText="1"/>
    </xf>
    <xf numFmtId="0" fontId="22" fillId="16" borderId="8" xfId="0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horizontal="center" vertical="top" wrapText="1"/>
    </xf>
    <xf numFmtId="49" fontId="22" fillId="16" borderId="1" xfId="0" applyNumberFormat="1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3" fillId="16" borderId="1" xfId="0" applyNumberFormat="1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left" vertical="top" wrapText="1"/>
    </xf>
    <xf numFmtId="49" fontId="22" fillId="0" borderId="1" xfId="0" applyNumberFormat="1" applyFont="1" applyFill="1" applyBorder="1" applyAlignment="1">
      <alignment horizontal="left" vertical="top" wrapText="1"/>
    </xf>
    <xf numFmtId="0" fontId="23" fillId="16" borderId="3" xfId="0" applyFont="1" applyFill="1" applyBorder="1" applyAlignment="1">
      <alignment horizontal="center" vertical="center" wrapText="1"/>
    </xf>
    <xf numFmtId="0" fontId="23" fillId="16" borderId="8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181" fontId="22" fillId="20" borderId="1" xfId="0" applyNumberFormat="1" applyFont="1" applyFill="1" applyBorder="1" applyAlignment="1">
      <alignment horizontal="center" vertical="top"/>
    </xf>
    <xf numFmtId="0" fontId="22" fillId="16" borderId="1" xfId="0" applyFont="1" applyFill="1" applyBorder="1" applyAlignment="1">
      <alignment horizontal="center" wrapText="1"/>
    </xf>
    <xf numFmtId="0" fontId="23" fillId="16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/>
    </xf>
    <xf numFmtId="49" fontId="22" fillId="16" borderId="3" xfId="0" applyNumberFormat="1" applyFont="1" applyFill="1" applyBorder="1" applyAlignment="1">
      <alignment horizontal="left" vertical="top" wrapText="1"/>
    </xf>
    <xf numFmtId="49" fontId="22" fillId="16" borderId="7" xfId="0" applyNumberFormat="1" applyFont="1" applyFill="1" applyBorder="1" applyAlignment="1">
      <alignment horizontal="left" vertical="top" wrapText="1"/>
    </xf>
    <xf numFmtId="49" fontId="22" fillId="16" borderId="8" xfId="0" applyNumberFormat="1" applyFont="1" applyFill="1" applyBorder="1" applyAlignment="1">
      <alignment horizontal="left" vertical="top" wrapText="1"/>
    </xf>
    <xf numFmtId="49" fontId="22" fillId="20" borderId="1" xfId="0" applyNumberFormat="1" applyFont="1" applyFill="1" applyBorder="1" applyAlignment="1">
      <alignment horizontal="center" vertical="top" wrapText="1"/>
    </xf>
    <xf numFmtId="0" fontId="22" fillId="16" borderId="1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left" vertical="top" wrapText="1"/>
    </xf>
    <xf numFmtId="0" fontId="22" fillId="0" borderId="8" xfId="0" applyFont="1" applyFill="1" applyBorder="1" applyAlignment="1">
      <alignment horizontal="left" vertical="top" wrapText="1"/>
    </xf>
    <xf numFmtId="0" fontId="22" fillId="16" borderId="3" xfId="0" applyNumberFormat="1" applyFont="1" applyFill="1" applyBorder="1" applyAlignment="1">
      <alignment horizontal="left" vertical="top" wrapText="1"/>
    </xf>
    <xf numFmtId="0" fontId="22" fillId="16" borderId="7" xfId="0" applyNumberFormat="1" applyFont="1" applyFill="1" applyBorder="1" applyAlignment="1">
      <alignment horizontal="left" vertical="top" wrapText="1"/>
    </xf>
    <xf numFmtId="0" fontId="22" fillId="16" borderId="8" xfId="0" applyNumberFormat="1" applyFont="1" applyFill="1" applyBorder="1" applyAlignment="1">
      <alignment horizontal="left" vertical="top" wrapText="1"/>
    </xf>
    <xf numFmtId="49" fontId="22" fillId="0" borderId="3" xfId="0" applyNumberFormat="1" applyFont="1" applyFill="1" applyBorder="1" applyAlignment="1">
      <alignment horizontal="center" vertical="top" wrapText="1"/>
    </xf>
    <xf numFmtId="49" fontId="22" fillId="0" borderId="7" xfId="0" applyNumberFormat="1" applyFont="1" applyFill="1" applyBorder="1" applyAlignment="1">
      <alignment horizontal="center" vertical="top" wrapText="1"/>
    </xf>
    <xf numFmtId="49" fontId="22" fillId="0" borderId="8" xfId="0" applyNumberFormat="1" applyFont="1" applyFill="1" applyBorder="1" applyAlignment="1">
      <alignment horizontal="center" vertical="top" wrapText="1"/>
    </xf>
    <xf numFmtId="0" fontId="22" fillId="20" borderId="1" xfId="0" applyFont="1" applyFill="1" applyBorder="1" applyAlignment="1">
      <alignment horizontal="left" vertical="top" wrapText="1"/>
    </xf>
    <xf numFmtId="0" fontId="22" fillId="2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wrapText="1"/>
    </xf>
    <xf numFmtId="0" fontId="22" fillId="16" borderId="1" xfId="0" applyNumberFormat="1" applyFont="1" applyFill="1" applyBorder="1" applyAlignment="1">
      <alignment horizontal="left" vertical="top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23" fillId="16" borderId="3" xfId="0" applyFont="1" applyFill="1" applyBorder="1" applyAlignment="1">
      <alignment horizontal="left" vertical="top" wrapText="1"/>
    </xf>
    <xf numFmtId="0" fontId="23" fillId="16" borderId="7" xfId="0" applyFont="1" applyFill="1" applyBorder="1" applyAlignment="1">
      <alignment horizontal="left" vertical="top" wrapText="1"/>
    </xf>
    <xf numFmtId="0" fontId="23" fillId="16" borderId="8" xfId="0" applyFont="1" applyFill="1" applyBorder="1" applyAlignment="1">
      <alignment horizontal="left" vertical="top" wrapText="1"/>
    </xf>
    <xf numFmtId="0" fontId="22" fillId="20" borderId="1" xfId="0" applyFont="1" applyFill="1" applyBorder="1" applyAlignment="1">
      <alignment wrapText="1"/>
    </xf>
    <xf numFmtId="0" fontId="22" fillId="16" borderId="1" xfId="0" applyFont="1" applyFill="1" applyBorder="1" applyAlignment="1">
      <alignment wrapText="1"/>
    </xf>
    <xf numFmtId="0" fontId="22" fillId="20" borderId="1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0" xfId="0" applyFont="1" applyFill="1" applyAlignment="1">
      <alignment horizontal="center" wrapText="1"/>
    </xf>
    <xf numFmtId="0" fontId="22" fillId="20" borderId="1" xfId="0" applyFont="1" applyFill="1" applyBorder="1" applyAlignment="1">
      <alignment vertical="top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81" fontId="22" fillId="16" borderId="4" xfId="0" applyNumberFormat="1" applyFont="1" applyFill="1" applyBorder="1" applyAlignment="1">
      <alignment horizontal="center" vertical="top"/>
    </xf>
    <xf numFmtId="181" fontId="22" fillId="16" borderId="5" xfId="0" applyNumberFormat="1" applyFont="1" applyFill="1" applyBorder="1" applyAlignment="1">
      <alignment horizontal="center" vertical="top"/>
    </xf>
    <xf numFmtId="181" fontId="22" fillId="16" borderId="6" xfId="0" applyNumberFormat="1" applyFont="1" applyFill="1" applyBorder="1" applyAlignment="1">
      <alignment horizontal="center" vertical="top"/>
    </xf>
    <xf numFmtId="0" fontId="22" fillId="19" borderId="1" xfId="0" applyFont="1" applyFill="1" applyBorder="1" applyAlignment="1">
      <alignment horizontal="center" vertical="top" wrapText="1"/>
    </xf>
    <xf numFmtId="0" fontId="23" fillId="16" borderId="1" xfId="0" applyFont="1" applyFill="1" applyBorder="1" applyAlignment="1">
      <alignment horizontal="left" vertical="top" wrapText="1"/>
    </xf>
    <xf numFmtId="0" fontId="22" fillId="16" borderId="1" xfId="0" applyFont="1" applyFill="1" applyBorder="1" applyAlignment="1">
      <alignment vertical="top" wrapText="1"/>
    </xf>
    <xf numFmtId="0" fontId="23" fillId="16" borderId="1" xfId="0" applyFont="1" applyFill="1" applyBorder="1" applyAlignment="1">
      <alignment horizontal="center" vertical="center" wrapText="1"/>
    </xf>
    <xf numFmtId="180" fontId="22" fillId="0" borderId="1" xfId="0" applyNumberFormat="1" applyFont="1" applyFill="1" applyBorder="1" applyAlignment="1">
      <alignment horizontal="left" vertical="top" wrapText="1"/>
    </xf>
    <xf numFmtId="180" fontId="22" fillId="16" borderId="1" xfId="0" applyNumberFormat="1" applyFont="1" applyFill="1" applyBorder="1" applyAlignment="1">
      <alignment horizontal="left" vertical="top" wrapText="1"/>
    </xf>
    <xf numFmtId="180" fontId="22" fillId="20" borderId="1" xfId="0" applyNumberFormat="1" applyFont="1" applyFill="1" applyBorder="1" applyAlignment="1">
      <alignment horizontal="left" vertical="top" wrapText="1"/>
    </xf>
    <xf numFmtId="0" fontId="22" fillId="20" borderId="3" xfId="0" applyFont="1" applyFill="1" applyBorder="1" applyAlignment="1">
      <alignment horizontal="center" wrapText="1"/>
    </xf>
    <xf numFmtId="0" fontId="22" fillId="20" borderId="7" xfId="0" applyFont="1" applyFill="1" applyBorder="1" applyAlignment="1">
      <alignment horizontal="center" wrapText="1"/>
    </xf>
    <xf numFmtId="0" fontId="22" fillId="20" borderId="8" xfId="0" applyFont="1" applyFill="1" applyBorder="1" applyAlignment="1">
      <alignment horizontal="center" wrapText="1"/>
    </xf>
    <xf numFmtId="0" fontId="22" fillId="16" borderId="3" xfId="0" applyFont="1" applyFill="1" applyBorder="1" applyAlignment="1">
      <alignment horizontal="center" wrapText="1"/>
    </xf>
    <xf numFmtId="0" fontId="22" fillId="16" borderId="7" xfId="0" applyFont="1" applyFill="1" applyBorder="1" applyAlignment="1">
      <alignment horizontal="center" wrapText="1"/>
    </xf>
    <xf numFmtId="0" fontId="22" fillId="16" borderId="8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22" fillId="0" borderId="8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left" vertical="top" wrapText="1"/>
    </xf>
    <xf numFmtId="0" fontId="22" fillId="20" borderId="3" xfId="0" applyFont="1" applyFill="1" applyBorder="1" applyAlignment="1">
      <alignment vertical="top" wrapText="1"/>
    </xf>
    <xf numFmtId="0" fontId="22" fillId="20" borderId="7" xfId="0" applyFont="1" applyFill="1" applyBorder="1" applyAlignment="1">
      <alignment vertical="top" wrapText="1"/>
    </xf>
    <xf numFmtId="0" fontId="22" fillId="20" borderId="8" xfId="0" applyFont="1" applyFill="1" applyBorder="1" applyAlignment="1">
      <alignment vertical="top" wrapText="1"/>
    </xf>
    <xf numFmtId="0" fontId="22" fillId="2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181" fontId="23" fillId="20" borderId="1" xfId="0" applyNumberFormat="1" applyFont="1" applyFill="1" applyBorder="1" applyAlignment="1">
      <alignment horizontal="center" vertical="top"/>
    </xf>
    <xf numFmtId="0" fontId="22" fillId="20" borderId="3" xfId="0" applyFont="1" applyFill="1" applyBorder="1" applyAlignment="1">
      <alignment horizontal="center" vertical="top" wrapText="1"/>
    </xf>
    <xf numFmtId="0" fontId="22" fillId="20" borderId="7" xfId="0" applyFont="1" applyFill="1" applyBorder="1" applyAlignment="1">
      <alignment horizontal="center" vertical="top" wrapText="1"/>
    </xf>
    <xf numFmtId="0" fontId="22" fillId="20" borderId="8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left" vertical="center"/>
    </xf>
    <xf numFmtId="0" fontId="24" fillId="0" borderId="2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wrapText="1"/>
    </xf>
  </cellXfs>
  <cellStyles count="4644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Normal_1. Свод по школамNEW" xfId="19"/>
    <cellStyle name="Костя" xfId="20"/>
    <cellStyle name="Обычный" xfId="0" builtinId="0"/>
    <cellStyle name="Обычный 10" xfId="21"/>
    <cellStyle name="Обычный 10 2" xfId="22"/>
    <cellStyle name="Обычный 10 2 2" xfId="23"/>
    <cellStyle name="Обычный 10 3" xfId="24"/>
    <cellStyle name="Обычный 10 4" xfId="25"/>
    <cellStyle name="Обычный 10 5" xfId="26"/>
    <cellStyle name="Обычный 100" xfId="27"/>
    <cellStyle name="Обычный 101" xfId="28"/>
    <cellStyle name="Обычный 102" xfId="29"/>
    <cellStyle name="Обычный 103" xfId="30"/>
    <cellStyle name="Обычный 104" xfId="31"/>
    <cellStyle name="Обычный 105" xfId="32"/>
    <cellStyle name="Обычный 106" xfId="33"/>
    <cellStyle name="Обычный 108" xfId="34"/>
    <cellStyle name="Обычный 109" xfId="35"/>
    <cellStyle name="Обычный 11" xfId="36"/>
    <cellStyle name="Обычный 11 2" xfId="37"/>
    <cellStyle name="Обычный 11 2 2" xfId="38"/>
    <cellStyle name="Обычный 11 2 3" xfId="39"/>
    <cellStyle name="Обычный 11 2 3 2" xfId="40"/>
    <cellStyle name="Обычный 11 2 3 3" xfId="41"/>
    <cellStyle name="Обычный 11 2 3 4" xfId="42"/>
    <cellStyle name="Обычный 11 2 3 5" xfId="43"/>
    <cellStyle name="Обычный 11 2 3 6" xfId="44"/>
    <cellStyle name="Обычный 11 2 3 7" xfId="45"/>
    <cellStyle name="Обычный 110" xfId="46"/>
    <cellStyle name="Обычный 111" xfId="47"/>
    <cellStyle name="Обычный 112" xfId="48"/>
    <cellStyle name="Обычный 113" xfId="49"/>
    <cellStyle name="Обычный 114" xfId="50"/>
    <cellStyle name="Обычный 115" xfId="51"/>
    <cellStyle name="Обычный 116" xfId="52"/>
    <cellStyle name="Обычный 117" xfId="53"/>
    <cellStyle name="Обычный 118" xfId="54"/>
    <cellStyle name="Обычный 119" xfId="55"/>
    <cellStyle name="Обычный 12" xfId="56"/>
    <cellStyle name="Обычный 12 2" xfId="57"/>
    <cellStyle name="Обычный 120" xfId="58"/>
    <cellStyle name="Обычный 121" xfId="59"/>
    <cellStyle name="Обычный 122" xfId="60"/>
    <cellStyle name="Обычный 124" xfId="61"/>
    <cellStyle name="Обычный 125" xfId="62"/>
    <cellStyle name="Обычный 126" xfId="63"/>
    <cellStyle name="Обычный 127" xfId="64"/>
    <cellStyle name="Обычный 128" xfId="65"/>
    <cellStyle name="Обычный 129" xfId="66"/>
    <cellStyle name="Обычный 13" xfId="67"/>
    <cellStyle name="Обычный 13 2" xfId="68"/>
    <cellStyle name="Обычный 130" xfId="69"/>
    <cellStyle name="Обычный 131" xfId="70"/>
    <cellStyle name="Обычный 132" xfId="71"/>
    <cellStyle name="Обычный 133" xfId="72"/>
    <cellStyle name="Обычный 134" xfId="73"/>
    <cellStyle name="Обычный 135" xfId="74"/>
    <cellStyle name="Обычный 136" xfId="75"/>
    <cellStyle name="Обычный 137" xfId="76"/>
    <cellStyle name="Обычный 138" xfId="77"/>
    <cellStyle name="Обычный 139" xfId="78"/>
    <cellStyle name="Обычный 14" xfId="79"/>
    <cellStyle name="Обычный 14 2" xfId="80"/>
    <cellStyle name="Обычный 140" xfId="81"/>
    <cellStyle name="Обычный 141" xfId="82"/>
    <cellStyle name="Обычный 142" xfId="83"/>
    <cellStyle name="Обычный 143" xfId="84"/>
    <cellStyle name="Обычный 144" xfId="85"/>
    <cellStyle name="Обычный 145" xfId="86"/>
    <cellStyle name="Обычный 146" xfId="87"/>
    <cellStyle name="Обычный 147" xfId="88"/>
    <cellStyle name="Обычный 148" xfId="89"/>
    <cellStyle name="Обычный 149" xfId="90"/>
    <cellStyle name="Обычный 15" xfId="91"/>
    <cellStyle name="Обычный 15 2" xfId="92"/>
    <cellStyle name="Обычный 150" xfId="93"/>
    <cellStyle name="Обычный 151" xfId="94"/>
    <cellStyle name="Обычный 153" xfId="95"/>
    <cellStyle name="Обычный 154" xfId="96"/>
    <cellStyle name="Обычный 157" xfId="97"/>
    <cellStyle name="Обычный 158" xfId="98"/>
    <cellStyle name="Обычный 159" xfId="99"/>
    <cellStyle name="Обычный 16" xfId="100"/>
    <cellStyle name="Обычный 16 2" xfId="101"/>
    <cellStyle name="Обычный 161" xfId="102"/>
    <cellStyle name="Обычный 162" xfId="103"/>
    <cellStyle name="Обычный 163" xfId="104"/>
    <cellStyle name="Обычный 164" xfId="105"/>
    <cellStyle name="Обычный 167" xfId="106"/>
    <cellStyle name="Обычный 168" xfId="107"/>
    <cellStyle name="Обычный 169" xfId="108"/>
    <cellStyle name="Обычный 17" xfId="109"/>
    <cellStyle name="Обычный 17 2" xfId="110"/>
    <cellStyle name="Обычный 170" xfId="111"/>
    <cellStyle name="Обычный 171" xfId="112"/>
    <cellStyle name="Обычный 172" xfId="113"/>
    <cellStyle name="Обычный 173" xfId="114"/>
    <cellStyle name="Обычный 174" xfId="115"/>
    <cellStyle name="Обычный 175" xfId="116"/>
    <cellStyle name="Обычный 176" xfId="117"/>
    <cellStyle name="Обычный 177" xfId="118"/>
    <cellStyle name="Обычный 178" xfId="119"/>
    <cellStyle name="Обычный 179" xfId="120"/>
    <cellStyle name="Обычный 18" xfId="121"/>
    <cellStyle name="Обычный 18 2" xfId="122"/>
    <cellStyle name="Обычный 180" xfId="123"/>
    <cellStyle name="Обычный 182" xfId="124"/>
    <cellStyle name="Обычный 183" xfId="125"/>
    <cellStyle name="Обычный 184" xfId="126"/>
    <cellStyle name="Обычный 185" xfId="127"/>
    <cellStyle name="Обычный 186" xfId="128"/>
    <cellStyle name="Обычный 187" xfId="129"/>
    <cellStyle name="Обычный 188" xfId="130"/>
    <cellStyle name="Обычный 189" xfId="131"/>
    <cellStyle name="Обычный 19" xfId="132"/>
    <cellStyle name="Обычный 19 2" xfId="133"/>
    <cellStyle name="Обычный 190" xfId="134"/>
    <cellStyle name="Обычный 192" xfId="135"/>
    <cellStyle name="Обычный 193" xfId="136"/>
    <cellStyle name="Обычный 195" xfId="137"/>
    <cellStyle name="Обычный 196" xfId="138"/>
    <cellStyle name="Обычный 197" xfId="139"/>
    <cellStyle name="Обычный 198" xfId="140"/>
    <cellStyle name="Обычный 199" xfId="141"/>
    <cellStyle name="Обычный 2" xfId="142"/>
    <cellStyle name="Обычный 2 10" xfId="143"/>
    <cellStyle name="Обычный 2 11" xfId="144"/>
    <cellStyle name="Обычный 2 11 10" xfId="145"/>
    <cellStyle name="Обычный 2 11 2" xfId="146"/>
    <cellStyle name="Обычный 2 11 2 2" xfId="147"/>
    <cellStyle name="Обычный 2 11 2 3" xfId="148"/>
    <cellStyle name="Обычный 2 11 2 4" xfId="149"/>
    <cellStyle name="Обычный 2 11 2 5" xfId="150"/>
    <cellStyle name="Обычный 2 11 2 6" xfId="151"/>
    <cellStyle name="Обычный 2 11 2 7" xfId="152"/>
    <cellStyle name="Обычный 2 11 2 8" xfId="153"/>
    <cellStyle name="Обычный 2 11 2 9" xfId="154"/>
    <cellStyle name="Обычный 2 11 3" xfId="155"/>
    <cellStyle name="Обычный 2 11 4" xfId="156"/>
    <cellStyle name="Обычный 2 11 5" xfId="157"/>
    <cellStyle name="Обычный 2 11 6" xfId="158"/>
    <cellStyle name="Обычный 2 11 7" xfId="159"/>
    <cellStyle name="Обычный 2 11 8" xfId="160"/>
    <cellStyle name="Обычный 2 11 9" xfId="161"/>
    <cellStyle name="Обычный 2 12" xfId="162"/>
    <cellStyle name="Обычный 2 12 10" xfId="163"/>
    <cellStyle name="Обычный 2 12 2" xfId="164"/>
    <cellStyle name="Обычный 2 12 2 2" xfId="165"/>
    <cellStyle name="Обычный 2 12 2 3" xfId="166"/>
    <cellStyle name="Обычный 2 12 2 4" xfId="167"/>
    <cellStyle name="Обычный 2 12 2 5" xfId="168"/>
    <cellStyle name="Обычный 2 12 2 6" xfId="169"/>
    <cellStyle name="Обычный 2 12 2 7" xfId="170"/>
    <cellStyle name="Обычный 2 12 2 8" xfId="171"/>
    <cellStyle name="Обычный 2 12 2 9" xfId="172"/>
    <cellStyle name="Обычный 2 12 3" xfId="173"/>
    <cellStyle name="Обычный 2 12 4" xfId="174"/>
    <cellStyle name="Обычный 2 12 5" xfId="175"/>
    <cellStyle name="Обычный 2 12 6" xfId="176"/>
    <cellStyle name="Обычный 2 12 7" xfId="177"/>
    <cellStyle name="Обычный 2 12 8" xfId="178"/>
    <cellStyle name="Обычный 2 12 9" xfId="179"/>
    <cellStyle name="Обычный 2 13" xfId="180"/>
    <cellStyle name="Обычный 2 13 10" xfId="181"/>
    <cellStyle name="Обычный 2 13 11" xfId="182"/>
    <cellStyle name="Обычный 2 13 2" xfId="183"/>
    <cellStyle name="Обычный 2 13 2 10" xfId="184"/>
    <cellStyle name="Обычный 2 13 2 11" xfId="185"/>
    <cellStyle name="Обычный 2 13 2 2" xfId="186"/>
    <cellStyle name="Обычный 2 13 2 2 10" xfId="187"/>
    <cellStyle name="Обычный 2 13 2 2 11" xfId="188"/>
    <cellStyle name="Обычный 2 13 2 2 12" xfId="189"/>
    <cellStyle name="Обычный 2 13 2 2 2" xfId="190"/>
    <cellStyle name="Обычный 2 13 2 2 2 10" xfId="191"/>
    <cellStyle name="Обычный 2 13 2 2 2 11" xfId="192"/>
    <cellStyle name="Обычный 2 13 2 2 2 2" xfId="193"/>
    <cellStyle name="Обычный 2 13 2 2 2 2 10" xfId="194"/>
    <cellStyle name="Обычный 2 13 2 2 2 2 11" xfId="195"/>
    <cellStyle name="Обычный 2 13 2 2 2 2 2" xfId="196"/>
    <cellStyle name="Обычный 2 13 2 2 2 2 2 10" xfId="197"/>
    <cellStyle name="Обычный 2 13 2 2 2 2 2 11" xfId="198"/>
    <cellStyle name="Обычный 2 13 2 2 2 2 2 12" xfId="199"/>
    <cellStyle name="Обычный 2 13 2 2 2 2 2 2" xfId="200"/>
    <cellStyle name="Обычный 2 13 2 2 2 2 2 2 10" xfId="201"/>
    <cellStyle name="Обычный 2 13 2 2 2 2 2 2 2" xfId="202"/>
    <cellStyle name="Обычный 2 13 2 2 2 2 2 2 2 2" xfId="203"/>
    <cellStyle name="Обычный 2 13 2 2 2 2 2 2 2 3" xfId="204"/>
    <cellStyle name="Обычный 2 13 2 2 2 2 2 2 2 4" xfId="205"/>
    <cellStyle name="Обычный 2 13 2 2 2 2 2 2 2 5" xfId="206"/>
    <cellStyle name="Обычный 2 13 2 2 2 2 2 2 2 6" xfId="207"/>
    <cellStyle name="Обычный 2 13 2 2 2 2 2 2 2 7" xfId="208"/>
    <cellStyle name="Обычный 2 13 2 2 2 2 2 2 2 8" xfId="209"/>
    <cellStyle name="Обычный 2 13 2 2 2 2 2 2 2 9" xfId="210"/>
    <cellStyle name="Обычный 2 13 2 2 2 2 2 2 3" xfId="211"/>
    <cellStyle name="Обычный 2 13 2 2 2 2 2 2 4" xfId="212"/>
    <cellStyle name="Обычный 2 13 2 2 2 2 2 2 5" xfId="213"/>
    <cellStyle name="Обычный 2 13 2 2 2 2 2 2 6" xfId="214"/>
    <cellStyle name="Обычный 2 13 2 2 2 2 2 2 7" xfId="215"/>
    <cellStyle name="Обычный 2 13 2 2 2 2 2 2 8" xfId="216"/>
    <cellStyle name="Обычный 2 13 2 2 2 2 2 2 9" xfId="217"/>
    <cellStyle name="Обычный 2 13 2 2 2 2 2 3" xfId="218"/>
    <cellStyle name="Обычный 2 13 2 2 2 2 2 3 10" xfId="219"/>
    <cellStyle name="Обычный 2 13 2 2 2 2 2 3 2" xfId="220"/>
    <cellStyle name="Обычный 2 13 2 2 2 2 2 3 2 2" xfId="221"/>
    <cellStyle name="Обычный 2 13 2 2 2 2 2 3 2 3" xfId="222"/>
    <cellStyle name="Обычный 2 13 2 2 2 2 2 3 2 4" xfId="223"/>
    <cellStyle name="Обычный 2 13 2 2 2 2 2 3 2 5" xfId="224"/>
    <cellStyle name="Обычный 2 13 2 2 2 2 2 3 2 6" xfId="225"/>
    <cellStyle name="Обычный 2 13 2 2 2 2 2 3 2 7" xfId="226"/>
    <cellStyle name="Обычный 2 13 2 2 2 2 2 3 2 8" xfId="227"/>
    <cellStyle name="Обычный 2 13 2 2 2 2 2 3 2 9" xfId="228"/>
    <cellStyle name="Обычный 2 13 2 2 2 2 2 3 3" xfId="229"/>
    <cellStyle name="Обычный 2 13 2 2 2 2 2 3 4" xfId="230"/>
    <cellStyle name="Обычный 2 13 2 2 2 2 2 3 5" xfId="231"/>
    <cellStyle name="Обычный 2 13 2 2 2 2 2 3 6" xfId="232"/>
    <cellStyle name="Обычный 2 13 2 2 2 2 2 3 7" xfId="233"/>
    <cellStyle name="Обычный 2 13 2 2 2 2 2 3 8" xfId="234"/>
    <cellStyle name="Обычный 2 13 2 2 2 2 2 3 9" xfId="235"/>
    <cellStyle name="Обычный 2 13 2 2 2 2 2 4" xfId="236"/>
    <cellStyle name="Обычный 2 13 2 2 2 2 2 4 2" xfId="237"/>
    <cellStyle name="Обычный 2 13 2 2 2 2 2 4 3" xfId="238"/>
    <cellStyle name="Обычный 2 13 2 2 2 2 2 4 4" xfId="239"/>
    <cellStyle name="Обычный 2 13 2 2 2 2 2 4 5" xfId="240"/>
    <cellStyle name="Обычный 2 13 2 2 2 2 2 4 6" xfId="241"/>
    <cellStyle name="Обычный 2 13 2 2 2 2 2 4 7" xfId="242"/>
    <cellStyle name="Обычный 2 13 2 2 2 2 2 4 8" xfId="243"/>
    <cellStyle name="Обычный 2 13 2 2 2 2 2 4 9" xfId="244"/>
    <cellStyle name="Обычный 2 13 2 2 2 2 2 5" xfId="245"/>
    <cellStyle name="Обычный 2 13 2 2 2 2 2 6" xfId="246"/>
    <cellStyle name="Обычный 2 13 2 2 2 2 2 7" xfId="247"/>
    <cellStyle name="Обычный 2 13 2 2 2 2 2 8" xfId="248"/>
    <cellStyle name="Обычный 2 13 2 2 2 2 2 9" xfId="249"/>
    <cellStyle name="Обычный 2 13 2 2 2 2 3" xfId="250"/>
    <cellStyle name="Обычный 2 13 2 2 2 2 3 2" xfId="251"/>
    <cellStyle name="Обычный 2 13 2 2 2 2 3 3" xfId="252"/>
    <cellStyle name="Обычный 2 13 2 2 2 2 3 4" xfId="253"/>
    <cellStyle name="Обычный 2 13 2 2 2 2 3 5" xfId="254"/>
    <cellStyle name="Обычный 2 13 2 2 2 2 3 6" xfId="255"/>
    <cellStyle name="Обычный 2 13 2 2 2 2 3 7" xfId="256"/>
    <cellStyle name="Обычный 2 13 2 2 2 2 3 8" xfId="257"/>
    <cellStyle name="Обычный 2 13 2 2 2 2 3 9" xfId="258"/>
    <cellStyle name="Обычный 2 13 2 2 2 2 4" xfId="259"/>
    <cellStyle name="Обычный 2 13 2 2 2 2 5" xfId="260"/>
    <cellStyle name="Обычный 2 13 2 2 2 2 6" xfId="261"/>
    <cellStyle name="Обычный 2 13 2 2 2 2 7" xfId="262"/>
    <cellStyle name="Обычный 2 13 2 2 2 2 8" xfId="263"/>
    <cellStyle name="Обычный 2 13 2 2 2 2 9" xfId="264"/>
    <cellStyle name="Обычный 2 13 2 2 2 3" xfId="265"/>
    <cellStyle name="Обычный 2 13 2 2 2 3 2" xfId="266"/>
    <cellStyle name="Обычный 2 13 2 2 2 3 3" xfId="267"/>
    <cellStyle name="Обычный 2 13 2 2 2 3 4" xfId="268"/>
    <cellStyle name="Обычный 2 13 2 2 2 3 5" xfId="269"/>
    <cellStyle name="Обычный 2 13 2 2 2 3 6" xfId="270"/>
    <cellStyle name="Обычный 2 13 2 2 2 3 7" xfId="271"/>
    <cellStyle name="Обычный 2 13 2 2 2 3 8" xfId="272"/>
    <cellStyle name="Обычный 2 13 2 2 2 3 9" xfId="273"/>
    <cellStyle name="Обычный 2 13 2 2 2 4" xfId="274"/>
    <cellStyle name="Обычный 2 13 2 2 2 5" xfId="275"/>
    <cellStyle name="Обычный 2 13 2 2 2 6" xfId="276"/>
    <cellStyle name="Обычный 2 13 2 2 2 7" xfId="277"/>
    <cellStyle name="Обычный 2 13 2 2 2 8" xfId="278"/>
    <cellStyle name="Обычный 2 13 2 2 2 9" xfId="279"/>
    <cellStyle name="Обычный 2 13 2 2 3" xfId="280"/>
    <cellStyle name="Обычный 2 13 2 2 3 10" xfId="281"/>
    <cellStyle name="Обычный 2 13 2 2 3 11" xfId="282"/>
    <cellStyle name="Обычный 2 13 2 2 3 2" xfId="283"/>
    <cellStyle name="Обычный 2 13 2 2 3 2 10" xfId="284"/>
    <cellStyle name="Обычный 2 13 2 2 3 2 11" xfId="285"/>
    <cellStyle name="Обычный 2 13 2 2 3 2 12" xfId="286"/>
    <cellStyle name="Обычный 2 13 2 2 3 2 2" xfId="287"/>
    <cellStyle name="Обычный 2 13 2 2 3 2 2 10" xfId="288"/>
    <cellStyle name="Обычный 2 13 2 2 3 2 2 2" xfId="289"/>
    <cellStyle name="Обычный 2 13 2 2 3 2 2 2 2" xfId="290"/>
    <cellStyle name="Обычный 2 13 2 2 3 2 2 2 3" xfId="291"/>
    <cellStyle name="Обычный 2 13 2 2 3 2 2 2 4" xfId="292"/>
    <cellStyle name="Обычный 2 13 2 2 3 2 2 2 5" xfId="293"/>
    <cellStyle name="Обычный 2 13 2 2 3 2 2 2 6" xfId="294"/>
    <cellStyle name="Обычный 2 13 2 2 3 2 2 2 7" xfId="295"/>
    <cellStyle name="Обычный 2 13 2 2 3 2 2 2 8" xfId="296"/>
    <cellStyle name="Обычный 2 13 2 2 3 2 2 2 9" xfId="297"/>
    <cellStyle name="Обычный 2 13 2 2 3 2 2 3" xfId="298"/>
    <cellStyle name="Обычный 2 13 2 2 3 2 2 4" xfId="299"/>
    <cellStyle name="Обычный 2 13 2 2 3 2 2 5" xfId="300"/>
    <cellStyle name="Обычный 2 13 2 2 3 2 2 6" xfId="301"/>
    <cellStyle name="Обычный 2 13 2 2 3 2 2 7" xfId="302"/>
    <cellStyle name="Обычный 2 13 2 2 3 2 2 8" xfId="303"/>
    <cellStyle name="Обычный 2 13 2 2 3 2 2 9" xfId="304"/>
    <cellStyle name="Обычный 2 13 2 2 3 2 3" xfId="305"/>
    <cellStyle name="Обычный 2 13 2 2 3 2 3 10" xfId="306"/>
    <cellStyle name="Обычный 2 13 2 2 3 2 3 2" xfId="307"/>
    <cellStyle name="Обычный 2 13 2 2 3 2 3 2 2" xfId="308"/>
    <cellStyle name="Обычный 2 13 2 2 3 2 3 2 3" xfId="309"/>
    <cellStyle name="Обычный 2 13 2 2 3 2 3 2 4" xfId="310"/>
    <cellStyle name="Обычный 2 13 2 2 3 2 3 2 5" xfId="311"/>
    <cellStyle name="Обычный 2 13 2 2 3 2 3 2 6" xfId="312"/>
    <cellStyle name="Обычный 2 13 2 2 3 2 3 2 7" xfId="313"/>
    <cellStyle name="Обычный 2 13 2 2 3 2 3 2 8" xfId="314"/>
    <cellStyle name="Обычный 2 13 2 2 3 2 3 2 9" xfId="315"/>
    <cellStyle name="Обычный 2 13 2 2 3 2 3 3" xfId="316"/>
    <cellStyle name="Обычный 2 13 2 2 3 2 3 4" xfId="317"/>
    <cellStyle name="Обычный 2 13 2 2 3 2 3 5" xfId="318"/>
    <cellStyle name="Обычный 2 13 2 2 3 2 3 6" xfId="319"/>
    <cellStyle name="Обычный 2 13 2 2 3 2 3 7" xfId="320"/>
    <cellStyle name="Обычный 2 13 2 2 3 2 3 8" xfId="321"/>
    <cellStyle name="Обычный 2 13 2 2 3 2 3 9" xfId="322"/>
    <cellStyle name="Обычный 2 13 2 2 3 2 4" xfId="323"/>
    <cellStyle name="Обычный 2 13 2 2 3 2 4 2" xfId="324"/>
    <cellStyle name="Обычный 2 13 2 2 3 2 4 3" xfId="325"/>
    <cellStyle name="Обычный 2 13 2 2 3 2 4 4" xfId="326"/>
    <cellStyle name="Обычный 2 13 2 2 3 2 4 5" xfId="327"/>
    <cellStyle name="Обычный 2 13 2 2 3 2 4 6" xfId="328"/>
    <cellStyle name="Обычный 2 13 2 2 3 2 4 7" xfId="329"/>
    <cellStyle name="Обычный 2 13 2 2 3 2 4 8" xfId="330"/>
    <cellStyle name="Обычный 2 13 2 2 3 2 4 9" xfId="331"/>
    <cellStyle name="Обычный 2 13 2 2 3 2 5" xfId="332"/>
    <cellStyle name="Обычный 2 13 2 2 3 2 6" xfId="333"/>
    <cellStyle name="Обычный 2 13 2 2 3 2 7" xfId="334"/>
    <cellStyle name="Обычный 2 13 2 2 3 2 8" xfId="335"/>
    <cellStyle name="Обычный 2 13 2 2 3 2 9" xfId="336"/>
    <cellStyle name="Обычный 2 13 2 2 3 3" xfId="337"/>
    <cellStyle name="Обычный 2 13 2 2 3 3 2" xfId="338"/>
    <cellStyle name="Обычный 2 13 2 2 3 3 3" xfId="339"/>
    <cellStyle name="Обычный 2 13 2 2 3 3 4" xfId="340"/>
    <cellStyle name="Обычный 2 13 2 2 3 3 5" xfId="341"/>
    <cellStyle name="Обычный 2 13 2 2 3 3 6" xfId="342"/>
    <cellStyle name="Обычный 2 13 2 2 3 3 7" xfId="343"/>
    <cellStyle name="Обычный 2 13 2 2 3 3 8" xfId="344"/>
    <cellStyle name="Обычный 2 13 2 2 3 3 9" xfId="345"/>
    <cellStyle name="Обычный 2 13 2 2 3 4" xfId="346"/>
    <cellStyle name="Обычный 2 13 2 2 3 5" xfId="347"/>
    <cellStyle name="Обычный 2 13 2 2 3 6" xfId="348"/>
    <cellStyle name="Обычный 2 13 2 2 3 7" xfId="349"/>
    <cellStyle name="Обычный 2 13 2 2 3 8" xfId="350"/>
    <cellStyle name="Обычный 2 13 2 2 3 9" xfId="351"/>
    <cellStyle name="Обычный 2 13 2 2 4" xfId="352"/>
    <cellStyle name="Обычный 2 13 2 2 4 2" xfId="353"/>
    <cellStyle name="Обычный 2 13 2 2 4 3" xfId="354"/>
    <cellStyle name="Обычный 2 13 2 2 4 4" xfId="355"/>
    <cellStyle name="Обычный 2 13 2 2 4 5" xfId="356"/>
    <cellStyle name="Обычный 2 13 2 2 4 6" xfId="357"/>
    <cellStyle name="Обычный 2 13 2 2 4 7" xfId="358"/>
    <cellStyle name="Обычный 2 13 2 2 4 8" xfId="359"/>
    <cellStyle name="Обычный 2 13 2 2 4 9" xfId="360"/>
    <cellStyle name="Обычный 2 13 2 2 5" xfId="361"/>
    <cellStyle name="Обычный 2 13 2 2 6" xfId="362"/>
    <cellStyle name="Обычный 2 13 2 2 7" xfId="363"/>
    <cellStyle name="Обычный 2 13 2 2 8" xfId="364"/>
    <cellStyle name="Обычный 2 13 2 2 9" xfId="365"/>
    <cellStyle name="Обычный 2 13 2 3" xfId="366"/>
    <cellStyle name="Обычный 2 13 2 3 2" xfId="367"/>
    <cellStyle name="Обычный 2 13 2 3 3" xfId="368"/>
    <cellStyle name="Обычный 2 13 2 3 4" xfId="369"/>
    <cellStyle name="Обычный 2 13 2 3 5" xfId="370"/>
    <cellStyle name="Обычный 2 13 2 3 6" xfId="371"/>
    <cellStyle name="Обычный 2 13 2 3 7" xfId="372"/>
    <cellStyle name="Обычный 2 13 2 3 8" xfId="373"/>
    <cellStyle name="Обычный 2 13 2 3 9" xfId="374"/>
    <cellStyle name="Обычный 2 13 2 4" xfId="375"/>
    <cellStyle name="Обычный 2 13 2 5" xfId="376"/>
    <cellStyle name="Обычный 2 13 2 6" xfId="377"/>
    <cellStyle name="Обычный 2 13 2 7" xfId="378"/>
    <cellStyle name="Обычный 2 13 2 8" xfId="379"/>
    <cellStyle name="Обычный 2 13 2 9" xfId="380"/>
    <cellStyle name="Обычный 2 13 3" xfId="381"/>
    <cellStyle name="Обычный 2 13 3 2" xfId="382"/>
    <cellStyle name="Обычный 2 13 3 3" xfId="383"/>
    <cellStyle name="Обычный 2 13 3 4" xfId="384"/>
    <cellStyle name="Обычный 2 13 3 5" xfId="385"/>
    <cellStyle name="Обычный 2 13 3 6" xfId="386"/>
    <cellStyle name="Обычный 2 13 3 7" xfId="387"/>
    <cellStyle name="Обычный 2 13 3 8" xfId="388"/>
    <cellStyle name="Обычный 2 13 3 9" xfId="389"/>
    <cellStyle name="Обычный 2 13 4" xfId="390"/>
    <cellStyle name="Обычный 2 13 5" xfId="391"/>
    <cellStyle name="Обычный 2 13 6" xfId="392"/>
    <cellStyle name="Обычный 2 13 7" xfId="393"/>
    <cellStyle name="Обычный 2 13 8" xfId="394"/>
    <cellStyle name="Обычный 2 13 9" xfId="395"/>
    <cellStyle name="Обычный 2 14" xfId="396"/>
    <cellStyle name="Обычный 2 14 10" xfId="397"/>
    <cellStyle name="Обычный 2 14 2" xfId="398"/>
    <cellStyle name="Обычный 2 14 2 2" xfId="399"/>
    <cellStyle name="Обычный 2 14 2 3" xfId="400"/>
    <cellStyle name="Обычный 2 14 2 4" xfId="401"/>
    <cellStyle name="Обычный 2 14 2 5" xfId="402"/>
    <cellStyle name="Обычный 2 14 2 6" xfId="403"/>
    <cellStyle name="Обычный 2 14 2 7" xfId="404"/>
    <cellStyle name="Обычный 2 14 2 8" xfId="405"/>
    <cellStyle name="Обычный 2 14 2 9" xfId="406"/>
    <cellStyle name="Обычный 2 14 3" xfId="407"/>
    <cellStyle name="Обычный 2 14 4" xfId="408"/>
    <cellStyle name="Обычный 2 14 5" xfId="409"/>
    <cellStyle name="Обычный 2 14 6" xfId="410"/>
    <cellStyle name="Обычный 2 14 7" xfId="411"/>
    <cellStyle name="Обычный 2 14 8" xfId="412"/>
    <cellStyle name="Обычный 2 14 9" xfId="413"/>
    <cellStyle name="Обычный 2 2" xfId="414"/>
    <cellStyle name="Обычный 2 2 10" xfId="415"/>
    <cellStyle name="Обычный 2 2 100" xfId="416"/>
    <cellStyle name="Обычный 2 2 101" xfId="417"/>
    <cellStyle name="Обычный 2 2 102" xfId="418"/>
    <cellStyle name="Обычный 2 2 103" xfId="419"/>
    <cellStyle name="Обычный 2 2 104" xfId="420"/>
    <cellStyle name="Обычный 2 2 105" xfId="421"/>
    <cellStyle name="Обычный 2 2 106" xfId="422"/>
    <cellStyle name="Обычный 2 2 107" xfId="423"/>
    <cellStyle name="Обычный 2 2 108" xfId="424"/>
    <cellStyle name="Обычный 2 2 109" xfId="425"/>
    <cellStyle name="Обычный 2 2 11" xfId="426"/>
    <cellStyle name="Обычный 2 2 110" xfId="427"/>
    <cellStyle name="Обычный 2 2 111" xfId="428"/>
    <cellStyle name="Обычный 2 2 112" xfId="429"/>
    <cellStyle name="Обычный 2 2 113" xfId="430"/>
    <cellStyle name="Обычный 2 2 114" xfId="431"/>
    <cellStyle name="Обычный 2 2 115" xfId="432"/>
    <cellStyle name="Обычный 2 2 116" xfId="433"/>
    <cellStyle name="Обычный 2 2 117" xfId="434"/>
    <cellStyle name="Обычный 2 2 118" xfId="435"/>
    <cellStyle name="Обычный 2 2 119" xfId="436"/>
    <cellStyle name="Обычный 2 2 12" xfId="437"/>
    <cellStyle name="Обычный 2 2 120" xfId="438"/>
    <cellStyle name="Обычный 2 2 121" xfId="439"/>
    <cellStyle name="Обычный 2 2 122" xfId="440"/>
    <cellStyle name="Обычный 2 2 123" xfId="441"/>
    <cellStyle name="Обычный 2 2 124" xfId="442"/>
    <cellStyle name="Обычный 2 2 125" xfId="443"/>
    <cellStyle name="Обычный 2 2 126" xfId="444"/>
    <cellStyle name="Обычный 2 2 127" xfId="445"/>
    <cellStyle name="Обычный 2 2 128" xfId="446"/>
    <cellStyle name="Обычный 2 2 129" xfId="447"/>
    <cellStyle name="Обычный 2 2 13" xfId="448"/>
    <cellStyle name="Обычный 2 2 130" xfId="449"/>
    <cellStyle name="Обычный 2 2 131" xfId="450"/>
    <cellStyle name="Обычный 2 2 132" xfId="451"/>
    <cellStyle name="Обычный 2 2 133" xfId="452"/>
    <cellStyle name="Обычный 2 2 134" xfId="453"/>
    <cellStyle name="Обычный 2 2 135" xfId="454"/>
    <cellStyle name="Обычный 2 2 136" xfId="455"/>
    <cellStyle name="Обычный 2 2 137" xfId="456"/>
    <cellStyle name="Обычный 2 2 138" xfId="457"/>
    <cellStyle name="Обычный 2 2 139" xfId="458"/>
    <cellStyle name="Обычный 2 2 14" xfId="459"/>
    <cellStyle name="Обычный 2 2 140" xfId="460"/>
    <cellStyle name="Обычный 2 2 141" xfId="461"/>
    <cellStyle name="Обычный 2 2 142" xfId="462"/>
    <cellStyle name="Обычный 2 2 143" xfId="463"/>
    <cellStyle name="Обычный 2 2 144" xfId="464"/>
    <cellStyle name="Обычный 2 2 145" xfId="465"/>
    <cellStyle name="Обычный 2 2 146" xfId="466"/>
    <cellStyle name="Обычный 2 2 147" xfId="467"/>
    <cellStyle name="Обычный 2 2 148" xfId="468"/>
    <cellStyle name="Обычный 2 2 149" xfId="469"/>
    <cellStyle name="Обычный 2 2 15" xfId="470"/>
    <cellStyle name="Обычный 2 2 150" xfId="471"/>
    <cellStyle name="Обычный 2 2 151" xfId="472"/>
    <cellStyle name="Обычный 2 2 152" xfId="473"/>
    <cellStyle name="Обычный 2 2 153" xfId="474"/>
    <cellStyle name="Обычный 2 2 154" xfId="475"/>
    <cellStyle name="Обычный 2 2 155" xfId="476"/>
    <cellStyle name="Обычный 2 2 156" xfId="477"/>
    <cellStyle name="Обычный 2 2 157" xfId="478"/>
    <cellStyle name="Обычный 2 2 158" xfId="479"/>
    <cellStyle name="Обычный 2 2 159" xfId="480"/>
    <cellStyle name="Обычный 2 2 16" xfId="481"/>
    <cellStyle name="Обычный 2 2 160" xfId="482"/>
    <cellStyle name="Обычный 2 2 161" xfId="483"/>
    <cellStyle name="Обычный 2 2 162" xfId="484"/>
    <cellStyle name="Обычный 2 2 163" xfId="485"/>
    <cellStyle name="Обычный 2 2 164" xfId="486"/>
    <cellStyle name="Обычный 2 2 165" xfId="487"/>
    <cellStyle name="Обычный 2 2 166" xfId="488"/>
    <cellStyle name="Обычный 2 2 167" xfId="489"/>
    <cellStyle name="Обычный 2 2 168" xfId="490"/>
    <cellStyle name="Обычный 2 2 169" xfId="491"/>
    <cellStyle name="Обычный 2 2 17" xfId="492"/>
    <cellStyle name="Обычный 2 2 170" xfId="493"/>
    <cellStyle name="Обычный 2 2 171" xfId="494"/>
    <cellStyle name="Обычный 2 2 172" xfId="495"/>
    <cellStyle name="Обычный 2 2 173" xfId="496"/>
    <cellStyle name="Обычный 2 2 174" xfId="497"/>
    <cellStyle name="Обычный 2 2 175" xfId="498"/>
    <cellStyle name="Обычный 2 2 176" xfId="499"/>
    <cellStyle name="Обычный 2 2 177" xfId="500"/>
    <cellStyle name="Обычный 2 2 178" xfId="501"/>
    <cellStyle name="Обычный 2 2 179" xfId="502"/>
    <cellStyle name="Обычный 2 2 18" xfId="503"/>
    <cellStyle name="Обычный 2 2 180" xfId="504"/>
    <cellStyle name="Обычный 2 2 181" xfId="505"/>
    <cellStyle name="Обычный 2 2 182" xfId="506"/>
    <cellStyle name="Обычный 2 2 183" xfId="507"/>
    <cellStyle name="Обычный 2 2 184" xfId="508"/>
    <cellStyle name="Обычный 2 2 185" xfId="509"/>
    <cellStyle name="Обычный 2 2 186" xfId="510"/>
    <cellStyle name="Обычный 2 2 187" xfId="511"/>
    <cellStyle name="Обычный 2 2 188" xfId="512"/>
    <cellStyle name="Обычный 2 2 189" xfId="513"/>
    <cellStyle name="Обычный 2 2 19" xfId="514"/>
    <cellStyle name="Обычный 2 2 190" xfId="515"/>
    <cellStyle name="Обычный 2 2 191" xfId="516"/>
    <cellStyle name="Обычный 2 2 192" xfId="517"/>
    <cellStyle name="Обычный 2 2 193" xfId="518"/>
    <cellStyle name="Обычный 2 2 194" xfId="519"/>
    <cellStyle name="Обычный 2 2 195" xfId="520"/>
    <cellStyle name="Обычный 2 2 196" xfId="521"/>
    <cellStyle name="Обычный 2 2 197" xfId="522"/>
    <cellStyle name="Обычный 2 2 198" xfId="523"/>
    <cellStyle name="Обычный 2 2 199" xfId="524"/>
    <cellStyle name="Обычный 2 2 2" xfId="525"/>
    <cellStyle name="Обычный 2 2 2 2" xfId="526"/>
    <cellStyle name="Обычный 2 2 20" xfId="527"/>
    <cellStyle name="Обычный 2 2 200" xfId="528"/>
    <cellStyle name="Обычный 2 2 201" xfId="529"/>
    <cellStyle name="Обычный 2 2 202" xfId="530"/>
    <cellStyle name="Обычный 2 2 203" xfId="531"/>
    <cellStyle name="Обычный 2 2 204" xfId="532"/>
    <cellStyle name="Обычный 2 2 205" xfId="533"/>
    <cellStyle name="Обычный 2 2 21" xfId="534"/>
    <cellStyle name="Обычный 2 2 22" xfId="535"/>
    <cellStyle name="Обычный 2 2 23" xfId="536"/>
    <cellStyle name="Обычный 2 2 24" xfId="537"/>
    <cellStyle name="Обычный 2 2 25" xfId="538"/>
    <cellStyle name="Обычный 2 2 26" xfId="539"/>
    <cellStyle name="Обычный 2 2 27" xfId="540"/>
    <cellStyle name="Обычный 2 2 28" xfId="541"/>
    <cellStyle name="Обычный 2 2 29" xfId="542"/>
    <cellStyle name="Обычный 2 2 3" xfId="543"/>
    <cellStyle name="Обычный 2 2 3 2" xfId="544"/>
    <cellStyle name="Обычный 2 2 30" xfId="545"/>
    <cellStyle name="Обычный 2 2 31" xfId="546"/>
    <cellStyle name="Обычный 2 2 32" xfId="547"/>
    <cellStyle name="Обычный 2 2 33" xfId="548"/>
    <cellStyle name="Обычный 2 2 34" xfId="549"/>
    <cellStyle name="Обычный 2 2 35" xfId="550"/>
    <cellStyle name="Обычный 2 2 36" xfId="551"/>
    <cellStyle name="Обычный 2 2 37" xfId="552"/>
    <cellStyle name="Обычный 2 2 38" xfId="553"/>
    <cellStyle name="Обычный 2 2 39" xfId="554"/>
    <cellStyle name="Обычный 2 2 4" xfId="555"/>
    <cellStyle name="Обычный 2 2 4 2" xfId="556"/>
    <cellStyle name="Обычный 2 2 40" xfId="557"/>
    <cellStyle name="Обычный 2 2 41" xfId="558"/>
    <cellStyle name="Обычный 2 2 42" xfId="559"/>
    <cellStyle name="Обычный 2 2 43" xfId="560"/>
    <cellStyle name="Обычный 2 2 44" xfId="561"/>
    <cellStyle name="Обычный 2 2 45" xfId="562"/>
    <cellStyle name="Обычный 2 2 46" xfId="563"/>
    <cellStyle name="Обычный 2 2 47" xfId="564"/>
    <cellStyle name="Обычный 2 2 48" xfId="565"/>
    <cellStyle name="Обычный 2 2 49" xfId="566"/>
    <cellStyle name="Обычный 2 2 5" xfId="567"/>
    <cellStyle name="Обычный 2 2 5 2" xfId="568"/>
    <cellStyle name="Обычный 2 2 50" xfId="569"/>
    <cellStyle name="Обычный 2 2 51" xfId="570"/>
    <cellStyle name="Обычный 2 2 52" xfId="571"/>
    <cellStyle name="Обычный 2 2 53" xfId="572"/>
    <cellStyle name="Обычный 2 2 54" xfId="573"/>
    <cellStyle name="Обычный 2 2 55" xfId="574"/>
    <cellStyle name="Обычный 2 2 56" xfId="575"/>
    <cellStyle name="Обычный 2 2 57" xfId="576"/>
    <cellStyle name="Обычный 2 2 58" xfId="577"/>
    <cellStyle name="Обычный 2 2 59" xfId="578"/>
    <cellStyle name="Обычный 2 2 6" xfId="579"/>
    <cellStyle name="Обычный 2 2 60" xfId="580"/>
    <cellStyle name="Обычный 2 2 61" xfId="581"/>
    <cellStyle name="Обычный 2 2 62" xfId="582"/>
    <cellStyle name="Обычный 2 2 63" xfId="583"/>
    <cellStyle name="Обычный 2 2 64" xfId="584"/>
    <cellStyle name="Обычный 2 2 65" xfId="585"/>
    <cellStyle name="Обычный 2 2 66" xfId="586"/>
    <cellStyle name="Обычный 2 2 67" xfId="587"/>
    <cellStyle name="Обычный 2 2 68" xfId="588"/>
    <cellStyle name="Обычный 2 2 69" xfId="589"/>
    <cellStyle name="Обычный 2 2 7" xfId="590"/>
    <cellStyle name="Обычный 2 2 70" xfId="591"/>
    <cellStyle name="Обычный 2 2 71" xfId="592"/>
    <cellStyle name="Обычный 2 2 72" xfId="593"/>
    <cellStyle name="Обычный 2 2 73" xfId="594"/>
    <cellStyle name="Обычный 2 2 74" xfId="595"/>
    <cellStyle name="Обычный 2 2 75" xfId="596"/>
    <cellStyle name="Обычный 2 2 76" xfId="597"/>
    <cellStyle name="Обычный 2 2 77" xfId="598"/>
    <cellStyle name="Обычный 2 2 78" xfId="599"/>
    <cellStyle name="Обычный 2 2 79" xfId="600"/>
    <cellStyle name="Обычный 2 2 8" xfId="601"/>
    <cellStyle name="Обычный 2 2 80" xfId="602"/>
    <cellStyle name="Обычный 2 2 81" xfId="603"/>
    <cellStyle name="Обычный 2 2 82" xfId="604"/>
    <cellStyle name="Обычный 2 2 83" xfId="605"/>
    <cellStyle name="Обычный 2 2 84" xfId="606"/>
    <cellStyle name="Обычный 2 2 85" xfId="607"/>
    <cellStyle name="Обычный 2 2 86" xfId="608"/>
    <cellStyle name="Обычный 2 2 87" xfId="609"/>
    <cellStyle name="Обычный 2 2 88" xfId="610"/>
    <cellStyle name="Обычный 2 2 89" xfId="611"/>
    <cellStyle name="Обычный 2 2 9" xfId="612"/>
    <cellStyle name="Обычный 2 2 90" xfId="613"/>
    <cellStyle name="Обычный 2 2 91" xfId="614"/>
    <cellStyle name="Обычный 2 2 92" xfId="615"/>
    <cellStyle name="Обычный 2 2 93" xfId="616"/>
    <cellStyle name="Обычный 2 2 94" xfId="617"/>
    <cellStyle name="Обычный 2 2 95" xfId="618"/>
    <cellStyle name="Обычный 2 2 96" xfId="619"/>
    <cellStyle name="Обычный 2 2 97" xfId="620"/>
    <cellStyle name="Обычный 2 2 98" xfId="621"/>
    <cellStyle name="Обычный 2 2 99" xfId="622"/>
    <cellStyle name="Обычный 2 3" xfId="623"/>
    <cellStyle name="Обычный 2 3 2" xfId="624"/>
    <cellStyle name="Обычный 2 3 3" xfId="625"/>
    <cellStyle name="Обычный 2 4" xfId="626"/>
    <cellStyle name="Обычный 2 4 2" xfId="627"/>
    <cellStyle name="Обычный 2 4 2 2" xfId="628"/>
    <cellStyle name="Обычный 2 5" xfId="629"/>
    <cellStyle name="Обычный 2 6" xfId="630"/>
    <cellStyle name="Обычный 2 7" xfId="631"/>
    <cellStyle name="Обычный 2 8" xfId="632"/>
    <cellStyle name="Обычный 2 9" xfId="633"/>
    <cellStyle name="Обычный 2_24.06.в МФ госстандарт" xfId="634"/>
    <cellStyle name="Обычный 20" xfId="635"/>
    <cellStyle name="Обычный 20 10" xfId="636"/>
    <cellStyle name="Обычный 20 11" xfId="637"/>
    <cellStyle name="Обычный 20 2" xfId="638"/>
    <cellStyle name="Обычный 20 2 10" xfId="639"/>
    <cellStyle name="Обычный 20 2 2" xfId="640"/>
    <cellStyle name="Обычный 20 2 2 2" xfId="641"/>
    <cellStyle name="Обычный 20 2 2 3" xfId="642"/>
    <cellStyle name="Обычный 20 2 2 4" xfId="643"/>
    <cellStyle name="Обычный 20 2 2 5" xfId="644"/>
    <cellStyle name="Обычный 20 2 2 6" xfId="645"/>
    <cellStyle name="Обычный 20 2 2 7" xfId="646"/>
    <cellStyle name="Обычный 20 2 2 8" xfId="647"/>
    <cellStyle name="Обычный 20 2 2 9" xfId="648"/>
    <cellStyle name="Обычный 20 2 3" xfId="649"/>
    <cellStyle name="Обычный 20 2 4" xfId="650"/>
    <cellStyle name="Обычный 20 2 5" xfId="651"/>
    <cellStyle name="Обычный 20 2 6" xfId="652"/>
    <cellStyle name="Обычный 20 2 7" xfId="653"/>
    <cellStyle name="Обычный 20 2 8" xfId="654"/>
    <cellStyle name="Обычный 20 2 9" xfId="655"/>
    <cellStyle name="Обычный 20 3" xfId="656"/>
    <cellStyle name="Обычный 20 3 2" xfId="657"/>
    <cellStyle name="Обычный 20 3 3" xfId="658"/>
    <cellStyle name="Обычный 20 3 4" xfId="659"/>
    <cellStyle name="Обычный 20 3 5" xfId="660"/>
    <cellStyle name="Обычный 20 3 6" xfId="661"/>
    <cellStyle name="Обычный 20 3 7" xfId="662"/>
    <cellStyle name="Обычный 20 3 8" xfId="663"/>
    <cellStyle name="Обычный 20 3 9" xfId="664"/>
    <cellStyle name="Обычный 20 4" xfId="665"/>
    <cellStyle name="Обычный 20 5" xfId="666"/>
    <cellStyle name="Обычный 20 6" xfId="667"/>
    <cellStyle name="Обычный 20 7" xfId="668"/>
    <cellStyle name="Обычный 20 8" xfId="669"/>
    <cellStyle name="Обычный 20 9" xfId="670"/>
    <cellStyle name="Обычный 200" xfId="671"/>
    <cellStyle name="Обычный 201" xfId="672"/>
    <cellStyle name="Обычный 203" xfId="673"/>
    <cellStyle name="Обычный 204" xfId="674"/>
    <cellStyle name="Обычный 205" xfId="675"/>
    <cellStyle name="Обычный 206" xfId="676"/>
    <cellStyle name="Обычный 207" xfId="677"/>
    <cellStyle name="Обычный 208" xfId="678"/>
    <cellStyle name="Обычный 21" xfId="679"/>
    <cellStyle name="Обычный 21 2" xfId="680"/>
    <cellStyle name="Обычный 22" xfId="681"/>
    <cellStyle name="Обычный 22 10" xfId="682"/>
    <cellStyle name="Обычный 22 11" xfId="683"/>
    <cellStyle name="Обычный 22 2" xfId="684"/>
    <cellStyle name="Обычный 22 2 10" xfId="685"/>
    <cellStyle name="Обычный 22 2 2" xfId="686"/>
    <cellStyle name="Обычный 22 2 2 2" xfId="687"/>
    <cellStyle name="Обычный 22 2 2 3" xfId="688"/>
    <cellStyle name="Обычный 22 2 2 4" xfId="689"/>
    <cellStyle name="Обычный 22 2 2 5" xfId="690"/>
    <cellStyle name="Обычный 22 2 2 6" xfId="691"/>
    <cellStyle name="Обычный 22 2 2 7" xfId="692"/>
    <cellStyle name="Обычный 22 2 2 8" xfId="693"/>
    <cellStyle name="Обычный 22 2 2 9" xfId="694"/>
    <cellStyle name="Обычный 22 2 3" xfId="695"/>
    <cellStyle name="Обычный 22 2 4" xfId="696"/>
    <cellStyle name="Обычный 22 2 5" xfId="697"/>
    <cellStyle name="Обычный 22 2 6" xfId="698"/>
    <cellStyle name="Обычный 22 2 7" xfId="699"/>
    <cellStyle name="Обычный 22 2 8" xfId="700"/>
    <cellStyle name="Обычный 22 2 9" xfId="701"/>
    <cellStyle name="Обычный 22 3" xfId="702"/>
    <cellStyle name="Обычный 22 3 2" xfId="703"/>
    <cellStyle name="Обычный 22 3 3" xfId="704"/>
    <cellStyle name="Обычный 22 3 4" xfId="705"/>
    <cellStyle name="Обычный 22 3 5" xfId="706"/>
    <cellStyle name="Обычный 22 3 6" xfId="707"/>
    <cellStyle name="Обычный 22 3 7" xfId="708"/>
    <cellStyle name="Обычный 22 3 8" xfId="709"/>
    <cellStyle name="Обычный 22 3 9" xfId="710"/>
    <cellStyle name="Обычный 22 4" xfId="711"/>
    <cellStyle name="Обычный 22 5" xfId="712"/>
    <cellStyle name="Обычный 22 6" xfId="713"/>
    <cellStyle name="Обычный 22 7" xfId="714"/>
    <cellStyle name="Обычный 22 8" xfId="715"/>
    <cellStyle name="Обычный 22 9" xfId="716"/>
    <cellStyle name="Обычный 23" xfId="717"/>
    <cellStyle name="Обычный 23 10" xfId="718"/>
    <cellStyle name="Обычный 23 2" xfId="719"/>
    <cellStyle name="Обычный 23 2 2" xfId="720"/>
    <cellStyle name="Обычный 23 2 3" xfId="721"/>
    <cellStyle name="Обычный 23 2 4" xfId="722"/>
    <cellStyle name="Обычный 23 2 5" xfId="723"/>
    <cellStyle name="Обычный 23 2 6" xfId="724"/>
    <cellStyle name="Обычный 23 2 7" xfId="725"/>
    <cellStyle name="Обычный 23 2 8" xfId="726"/>
    <cellStyle name="Обычный 23 2 9" xfId="727"/>
    <cellStyle name="Обычный 23 3" xfId="728"/>
    <cellStyle name="Обычный 23 4" xfId="729"/>
    <cellStyle name="Обычный 23 5" xfId="730"/>
    <cellStyle name="Обычный 23 6" xfId="731"/>
    <cellStyle name="Обычный 23 7" xfId="732"/>
    <cellStyle name="Обычный 23 8" xfId="733"/>
    <cellStyle name="Обычный 23 9" xfId="734"/>
    <cellStyle name="Обычный 24" xfId="735"/>
    <cellStyle name="Обычный 24 10" xfId="736"/>
    <cellStyle name="Обычный 24 2" xfId="737"/>
    <cellStyle name="Обычный 24 2 2" xfId="738"/>
    <cellStyle name="Обычный 24 2 3" xfId="739"/>
    <cellStyle name="Обычный 24 2 4" xfId="740"/>
    <cellStyle name="Обычный 24 2 5" xfId="741"/>
    <cellStyle name="Обычный 24 2 6" xfId="742"/>
    <cellStyle name="Обычный 24 2 7" xfId="743"/>
    <cellStyle name="Обычный 24 2 8" xfId="744"/>
    <cellStyle name="Обычный 24 2 9" xfId="745"/>
    <cellStyle name="Обычный 24 3" xfId="746"/>
    <cellStyle name="Обычный 24 4" xfId="747"/>
    <cellStyle name="Обычный 24 5" xfId="748"/>
    <cellStyle name="Обычный 24 6" xfId="749"/>
    <cellStyle name="Обычный 24 7" xfId="750"/>
    <cellStyle name="Обычный 24 8" xfId="751"/>
    <cellStyle name="Обычный 24 9" xfId="752"/>
    <cellStyle name="Обычный 25" xfId="753"/>
    <cellStyle name="Обычный 25 2" xfId="754"/>
    <cellStyle name="Обычный 26" xfId="755"/>
    <cellStyle name="Обычный 26 10" xfId="756"/>
    <cellStyle name="Обычный 26 2" xfId="757"/>
    <cellStyle name="Обычный 26 2 2" xfId="758"/>
    <cellStyle name="Обычный 26 2 3" xfId="759"/>
    <cellStyle name="Обычный 26 2 4" xfId="760"/>
    <cellStyle name="Обычный 26 2 5" xfId="761"/>
    <cellStyle name="Обычный 26 2 6" xfId="762"/>
    <cellStyle name="Обычный 26 2 7" xfId="763"/>
    <cellStyle name="Обычный 26 2 8" xfId="764"/>
    <cellStyle name="Обычный 26 2 9" xfId="765"/>
    <cellStyle name="Обычный 26 3" xfId="766"/>
    <cellStyle name="Обычный 26 4" xfId="767"/>
    <cellStyle name="Обычный 26 5" xfId="768"/>
    <cellStyle name="Обычный 26 6" xfId="769"/>
    <cellStyle name="Обычный 26 7" xfId="770"/>
    <cellStyle name="Обычный 26 8" xfId="771"/>
    <cellStyle name="Обычный 26 9" xfId="772"/>
    <cellStyle name="Обычный 27" xfId="773"/>
    <cellStyle name="Обычный 27 2" xfId="774"/>
    <cellStyle name="Обычный 28" xfId="775"/>
    <cellStyle name="Обычный 29" xfId="776"/>
    <cellStyle name="Обычный 3" xfId="777"/>
    <cellStyle name="Обычный 3 10" xfId="778"/>
    <cellStyle name="Обычный 3 11" xfId="779"/>
    <cellStyle name="Обычный 3 12" xfId="780"/>
    <cellStyle name="Обычный 3 13" xfId="781"/>
    <cellStyle name="Обычный 3 14" xfId="782"/>
    <cellStyle name="Обычный 3 15" xfId="783"/>
    <cellStyle name="Обычный 3 2" xfId="784"/>
    <cellStyle name="Обычный 3 2 2" xfId="785"/>
    <cellStyle name="Обычный 3 2 2 2" xfId="786"/>
    <cellStyle name="Обычный 3 3" xfId="787"/>
    <cellStyle name="Обычный 3 3 2" xfId="788"/>
    <cellStyle name="Обычный 3 3 3" xfId="789"/>
    <cellStyle name="Обычный 3 4" xfId="790"/>
    <cellStyle name="Обычный 3 4 10" xfId="791"/>
    <cellStyle name="Обычный 3 4 2" xfId="792"/>
    <cellStyle name="Обычный 3 4 2 2" xfId="793"/>
    <cellStyle name="Обычный 3 4 2 3" xfId="794"/>
    <cellStyle name="Обычный 3 4 2 4" xfId="795"/>
    <cellStyle name="Обычный 3 4 2 5" xfId="796"/>
    <cellStyle name="Обычный 3 4 2 6" xfId="797"/>
    <cellStyle name="Обычный 3 4 2 7" xfId="798"/>
    <cellStyle name="Обычный 3 4 2 8" xfId="799"/>
    <cellStyle name="Обычный 3 4 2 9" xfId="800"/>
    <cellStyle name="Обычный 3 4 3" xfId="801"/>
    <cellStyle name="Обычный 3 4 4" xfId="802"/>
    <cellStyle name="Обычный 3 4 5" xfId="803"/>
    <cellStyle name="Обычный 3 4 6" xfId="804"/>
    <cellStyle name="Обычный 3 4 7" xfId="805"/>
    <cellStyle name="Обычный 3 4 8" xfId="806"/>
    <cellStyle name="Обычный 3 4 9" xfId="807"/>
    <cellStyle name="Обычный 3 5" xfId="808"/>
    <cellStyle name="Обычный 3 5 10" xfId="809"/>
    <cellStyle name="Обычный 3 5 2" xfId="810"/>
    <cellStyle name="Обычный 3 5 2 2" xfId="811"/>
    <cellStyle name="Обычный 3 5 2 3" xfId="812"/>
    <cellStyle name="Обычный 3 5 2 4" xfId="813"/>
    <cellStyle name="Обычный 3 5 2 5" xfId="814"/>
    <cellStyle name="Обычный 3 5 2 6" xfId="815"/>
    <cellStyle name="Обычный 3 5 2 7" xfId="816"/>
    <cellStyle name="Обычный 3 5 2 8" xfId="817"/>
    <cellStyle name="Обычный 3 5 2 9" xfId="818"/>
    <cellStyle name="Обычный 3 5 3" xfId="819"/>
    <cellStyle name="Обычный 3 5 4" xfId="820"/>
    <cellStyle name="Обычный 3 5 5" xfId="821"/>
    <cellStyle name="Обычный 3 5 6" xfId="822"/>
    <cellStyle name="Обычный 3 5 7" xfId="823"/>
    <cellStyle name="Обычный 3 5 8" xfId="824"/>
    <cellStyle name="Обычный 3 5 9" xfId="825"/>
    <cellStyle name="Обычный 3 6" xfId="826"/>
    <cellStyle name="Обычный 3 6 2" xfId="827"/>
    <cellStyle name="Обычный 3 7" xfId="828"/>
    <cellStyle name="Обычный 3 7 2" xfId="829"/>
    <cellStyle name="Обычный 3 7 3" xfId="830"/>
    <cellStyle name="Обычный 3 7 4" xfId="831"/>
    <cellStyle name="Обычный 3 7 5" xfId="832"/>
    <cellStyle name="Обычный 3 7 6" xfId="833"/>
    <cellStyle name="Обычный 3 7 7" xfId="834"/>
    <cellStyle name="Обычный 3 7 8" xfId="835"/>
    <cellStyle name="Обычный 3 7 9" xfId="836"/>
    <cellStyle name="Обычный 3 8" xfId="837"/>
    <cellStyle name="Обычный 3 9" xfId="838"/>
    <cellStyle name="Обычный 30" xfId="839"/>
    <cellStyle name="Обычный 31" xfId="840"/>
    <cellStyle name="Обычный 32" xfId="841"/>
    <cellStyle name="Обычный 33" xfId="842"/>
    <cellStyle name="Обычный 34" xfId="843"/>
    <cellStyle name="Обычный 35" xfId="844"/>
    <cellStyle name="Обычный 37" xfId="845"/>
    <cellStyle name="Обычный 39" xfId="846"/>
    <cellStyle name="Обычный 4" xfId="847"/>
    <cellStyle name="Обычный 4 10" xfId="848"/>
    <cellStyle name="Обычный 4 11" xfId="849"/>
    <cellStyle name="Обычный 4 12" xfId="850"/>
    <cellStyle name="Обычный 4 13" xfId="851"/>
    <cellStyle name="Обычный 4 2" xfId="852"/>
    <cellStyle name="Обычный 4 2 10" xfId="853"/>
    <cellStyle name="Обычный 4 2 11" xfId="854"/>
    <cellStyle name="Обычный 4 2 12" xfId="855"/>
    <cellStyle name="Обычный 4 2 2" xfId="856"/>
    <cellStyle name="Обычный 4 2 2 10" xfId="857"/>
    <cellStyle name="Обычный 4 2 2 11" xfId="858"/>
    <cellStyle name="Обычный 4 2 2 2" xfId="859"/>
    <cellStyle name="Обычный 4 2 2 2 10" xfId="860"/>
    <cellStyle name="Обычный 4 2 2 2 2" xfId="861"/>
    <cellStyle name="Обычный 4 2 2 2 2 2" xfId="862"/>
    <cellStyle name="Обычный 4 2 2 2 2 3" xfId="863"/>
    <cellStyle name="Обычный 4 2 2 2 2 4" xfId="864"/>
    <cellStyle name="Обычный 4 2 2 2 2 5" xfId="865"/>
    <cellStyle name="Обычный 4 2 2 2 2 6" xfId="866"/>
    <cellStyle name="Обычный 4 2 2 2 2 7" xfId="867"/>
    <cellStyle name="Обычный 4 2 2 2 2 8" xfId="868"/>
    <cellStyle name="Обычный 4 2 2 2 2 9" xfId="869"/>
    <cellStyle name="Обычный 4 2 2 2 3" xfId="870"/>
    <cellStyle name="Обычный 4 2 2 2 4" xfId="871"/>
    <cellStyle name="Обычный 4 2 2 2 5" xfId="872"/>
    <cellStyle name="Обычный 4 2 2 2 6" xfId="873"/>
    <cellStyle name="Обычный 4 2 2 2 7" xfId="874"/>
    <cellStyle name="Обычный 4 2 2 2 8" xfId="875"/>
    <cellStyle name="Обычный 4 2 2 2 9" xfId="876"/>
    <cellStyle name="Обычный 4 2 2 3" xfId="877"/>
    <cellStyle name="Обычный 4 2 2 3 2" xfId="878"/>
    <cellStyle name="Обычный 4 2 2 3 3" xfId="879"/>
    <cellStyle name="Обычный 4 2 2 3 4" xfId="880"/>
    <cellStyle name="Обычный 4 2 2 3 5" xfId="881"/>
    <cellStyle name="Обычный 4 2 2 3 6" xfId="882"/>
    <cellStyle name="Обычный 4 2 2 3 7" xfId="883"/>
    <cellStyle name="Обычный 4 2 2 3 8" xfId="884"/>
    <cellStyle name="Обычный 4 2 2 3 9" xfId="885"/>
    <cellStyle name="Обычный 4 2 2 4" xfId="886"/>
    <cellStyle name="Обычный 4 2 2 5" xfId="887"/>
    <cellStyle name="Обычный 4 2 2 6" xfId="888"/>
    <cellStyle name="Обычный 4 2 2 7" xfId="889"/>
    <cellStyle name="Обычный 4 2 2 8" xfId="890"/>
    <cellStyle name="Обычный 4 2 2 9" xfId="891"/>
    <cellStyle name="Обычный 4 2 3" xfId="892"/>
    <cellStyle name="Обычный 4 2 3 10" xfId="893"/>
    <cellStyle name="Обычный 4 2 3 2" xfId="894"/>
    <cellStyle name="Обычный 4 2 3 2 2" xfId="895"/>
    <cellStyle name="Обычный 4 2 3 2 3" xfId="896"/>
    <cellStyle name="Обычный 4 2 3 2 4" xfId="897"/>
    <cellStyle name="Обычный 4 2 3 2 5" xfId="898"/>
    <cellStyle name="Обычный 4 2 3 2 6" xfId="899"/>
    <cellStyle name="Обычный 4 2 3 2 7" xfId="900"/>
    <cellStyle name="Обычный 4 2 3 2 8" xfId="901"/>
    <cellStyle name="Обычный 4 2 3 2 9" xfId="902"/>
    <cellStyle name="Обычный 4 2 3 3" xfId="903"/>
    <cellStyle name="Обычный 4 2 3 4" xfId="904"/>
    <cellStyle name="Обычный 4 2 3 5" xfId="905"/>
    <cellStyle name="Обычный 4 2 3 6" xfId="906"/>
    <cellStyle name="Обычный 4 2 3 7" xfId="907"/>
    <cellStyle name="Обычный 4 2 3 8" xfId="908"/>
    <cellStyle name="Обычный 4 2 3 9" xfId="909"/>
    <cellStyle name="Обычный 4 2 4" xfId="910"/>
    <cellStyle name="Обычный 4 2 4 2" xfId="911"/>
    <cellStyle name="Обычный 4 2 4 3" xfId="912"/>
    <cellStyle name="Обычный 4 2 4 4" xfId="913"/>
    <cellStyle name="Обычный 4 2 4 5" xfId="914"/>
    <cellStyle name="Обычный 4 2 4 6" xfId="915"/>
    <cellStyle name="Обычный 4 2 4 7" xfId="916"/>
    <cellStyle name="Обычный 4 2 4 8" xfId="917"/>
    <cellStyle name="Обычный 4 2 4 9" xfId="918"/>
    <cellStyle name="Обычный 4 2 5" xfId="919"/>
    <cellStyle name="Обычный 4 2 6" xfId="920"/>
    <cellStyle name="Обычный 4 2 7" xfId="921"/>
    <cellStyle name="Обычный 4 2 8" xfId="922"/>
    <cellStyle name="Обычный 4 2 9" xfId="923"/>
    <cellStyle name="Обычный 4 3" xfId="924"/>
    <cellStyle name="Обычный 4 3 2" xfId="925"/>
    <cellStyle name="Обычный 4 4" xfId="926"/>
    <cellStyle name="Обычный 4 5" xfId="927"/>
    <cellStyle name="Обычный 4 5 2" xfId="928"/>
    <cellStyle name="Обычный 4 5 3" xfId="929"/>
    <cellStyle name="Обычный 4 5 4" xfId="930"/>
    <cellStyle name="Обычный 4 5 5" xfId="931"/>
    <cellStyle name="Обычный 4 5 6" xfId="932"/>
    <cellStyle name="Обычный 4 5 7" xfId="933"/>
    <cellStyle name="Обычный 4 5 8" xfId="934"/>
    <cellStyle name="Обычный 4 5 9" xfId="935"/>
    <cellStyle name="Обычный 4 6" xfId="936"/>
    <cellStyle name="Обычный 4 7" xfId="937"/>
    <cellStyle name="Обычный 4 8" xfId="938"/>
    <cellStyle name="Обычный 4 9" xfId="939"/>
    <cellStyle name="Обычный 40" xfId="940"/>
    <cellStyle name="Обычный 41" xfId="941"/>
    <cellStyle name="Обычный 42" xfId="942"/>
    <cellStyle name="Обычный 44" xfId="943"/>
    <cellStyle name="Обычный 45" xfId="944"/>
    <cellStyle name="Обычный 47" xfId="945"/>
    <cellStyle name="Обычный 48" xfId="946"/>
    <cellStyle name="Обычный 5" xfId="947"/>
    <cellStyle name="Обычный 5 10" xfId="948"/>
    <cellStyle name="Обычный 5 11" xfId="949"/>
    <cellStyle name="Обычный 5 12" xfId="950"/>
    <cellStyle name="Обычный 5 13" xfId="951"/>
    <cellStyle name="Обычный 5 14" xfId="952"/>
    <cellStyle name="Обычный 5 15" xfId="953"/>
    <cellStyle name="Обычный 5 2" xfId="954"/>
    <cellStyle name="Обычный 5 2 10" xfId="955"/>
    <cellStyle name="Обычный 5 2 11" xfId="956"/>
    <cellStyle name="Обычный 5 2 12" xfId="957"/>
    <cellStyle name="Обычный 5 2 2" xfId="958"/>
    <cellStyle name="Обычный 5 2 2 10" xfId="959"/>
    <cellStyle name="Обычный 5 2 2 11" xfId="960"/>
    <cellStyle name="Обычный 5 2 2 2" xfId="961"/>
    <cellStyle name="Обычный 5 2 2 2 10" xfId="962"/>
    <cellStyle name="Обычный 5 2 2 2 2" xfId="963"/>
    <cellStyle name="Обычный 5 2 2 2 2 2" xfId="964"/>
    <cellStyle name="Обычный 5 2 2 2 2 3" xfId="965"/>
    <cellStyle name="Обычный 5 2 2 2 2 4" xfId="966"/>
    <cellStyle name="Обычный 5 2 2 2 2 5" xfId="967"/>
    <cellStyle name="Обычный 5 2 2 2 2 6" xfId="968"/>
    <cellStyle name="Обычный 5 2 2 2 2 7" xfId="969"/>
    <cellStyle name="Обычный 5 2 2 2 2 8" xfId="970"/>
    <cellStyle name="Обычный 5 2 2 2 2 9" xfId="971"/>
    <cellStyle name="Обычный 5 2 2 2 3" xfId="972"/>
    <cellStyle name="Обычный 5 2 2 2 4" xfId="973"/>
    <cellStyle name="Обычный 5 2 2 2 5" xfId="974"/>
    <cellStyle name="Обычный 5 2 2 2 6" xfId="975"/>
    <cellStyle name="Обычный 5 2 2 2 7" xfId="976"/>
    <cellStyle name="Обычный 5 2 2 2 8" xfId="977"/>
    <cellStyle name="Обычный 5 2 2 2 9" xfId="978"/>
    <cellStyle name="Обычный 5 2 2 3" xfId="979"/>
    <cellStyle name="Обычный 5 2 2 3 2" xfId="980"/>
    <cellStyle name="Обычный 5 2 2 3 3" xfId="981"/>
    <cellStyle name="Обычный 5 2 2 3 4" xfId="982"/>
    <cellStyle name="Обычный 5 2 2 3 5" xfId="983"/>
    <cellStyle name="Обычный 5 2 2 3 6" xfId="984"/>
    <cellStyle name="Обычный 5 2 2 3 7" xfId="985"/>
    <cellStyle name="Обычный 5 2 2 3 8" xfId="986"/>
    <cellStyle name="Обычный 5 2 2 3 9" xfId="987"/>
    <cellStyle name="Обычный 5 2 2 4" xfId="988"/>
    <cellStyle name="Обычный 5 2 2 5" xfId="989"/>
    <cellStyle name="Обычный 5 2 2 6" xfId="990"/>
    <cellStyle name="Обычный 5 2 2 7" xfId="991"/>
    <cellStyle name="Обычный 5 2 2 8" xfId="992"/>
    <cellStyle name="Обычный 5 2 2 9" xfId="993"/>
    <cellStyle name="Обычный 5 2 3" xfId="994"/>
    <cellStyle name="Обычный 5 2 3 10" xfId="995"/>
    <cellStyle name="Обычный 5 2 3 2" xfId="996"/>
    <cellStyle name="Обычный 5 2 3 2 2" xfId="997"/>
    <cellStyle name="Обычный 5 2 3 2 3" xfId="998"/>
    <cellStyle name="Обычный 5 2 3 2 4" xfId="999"/>
    <cellStyle name="Обычный 5 2 3 2 5" xfId="1000"/>
    <cellStyle name="Обычный 5 2 3 2 6" xfId="1001"/>
    <cellStyle name="Обычный 5 2 3 2 7" xfId="1002"/>
    <cellStyle name="Обычный 5 2 3 2 8" xfId="1003"/>
    <cellStyle name="Обычный 5 2 3 2 9" xfId="1004"/>
    <cellStyle name="Обычный 5 2 3 3" xfId="1005"/>
    <cellStyle name="Обычный 5 2 3 4" xfId="1006"/>
    <cellStyle name="Обычный 5 2 3 5" xfId="1007"/>
    <cellStyle name="Обычный 5 2 3 6" xfId="1008"/>
    <cellStyle name="Обычный 5 2 3 7" xfId="1009"/>
    <cellStyle name="Обычный 5 2 3 8" xfId="1010"/>
    <cellStyle name="Обычный 5 2 3 9" xfId="1011"/>
    <cellStyle name="Обычный 5 2 4" xfId="1012"/>
    <cellStyle name="Обычный 5 2 4 2" xfId="1013"/>
    <cellStyle name="Обычный 5 2 4 3" xfId="1014"/>
    <cellStyle name="Обычный 5 2 4 4" xfId="1015"/>
    <cellStyle name="Обычный 5 2 4 5" xfId="1016"/>
    <cellStyle name="Обычный 5 2 4 6" xfId="1017"/>
    <cellStyle name="Обычный 5 2 4 7" xfId="1018"/>
    <cellStyle name="Обычный 5 2 4 8" xfId="1019"/>
    <cellStyle name="Обычный 5 2 4 9" xfId="1020"/>
    <cellStyle name="Обычный 5 2 5" xfId="1021"/>
    <cellStyle name="Обычный 5 2 6" xfId="1022"/>
    <cellStyle name="Обычный 5 2 7" xfId="1023"/>
    <cellStyle name="Обычный 5 2 8" xfId="1024"/>
    <cellStyle name="Обычный 5 2 9" xfId="1025"/>
    <cellStyle name="Обычный 5 3" xfId="1026"/>
    <cellStyle name="Обычный 5 3 10" xfId="1027"/>
    <cellStyle name="Обычный 5 3 11" xfId="1028"/>
    <cellStyle name="Обычный 5 3 2" xfId="1029"/>
    <cellStyle name="Обычный 5 3 2 10" xfId="1030"/>
    <cellStyle name="Обычный 5 3 2 2" xfId="1031"/>
    <cellStyle name="Обычный 5 3 2 2 2" xfId="1032"/>
    <cellStyle name="Обычный 5 3 2 2 3" xfId="1033"/>
    <cellStyle name="Обычный 5 3 2 2 4" xfId="1034"/>
    <cellStyle name="Обычный 5 3 2 2 5" xfId="1035"/>
    <cellStyle name="Обычный 5 3 2 2 6" xfId="1036"/>
    <cellStyle name="Обычный 5 3 2 2 7" xfId="1037"/>
    <cellStyle name="Обычный 5 3 2 2 8" xfId="1038"/>
    <cellStyle name="Обычный 5 3 2 2 9" xfId="1039"/>
    <cellStyle name="Обычный 5 3 2 3" xfId="1040"/>
    <cellStyle name="Обычный 5 3 2 4" xfId="1041"/>
    <cellStyle name="Обычный 5 3 2 5" xfId="1042"/>
    <cellStyle name="Обычный 5 3 2 6" xfId="1043"/>
    <cellStyle name="Обычный 5 3 2 7" xfId="1044"/>
    <cellStyle name="Обычный 5 3 2 8" xfId="1045"/>
    <cellStyle name="Обычный 5 3 2 9" xfId="1046"/>
    <cellStyle name="Обычный 5 3 3" xfId="1047"/>
    <cellStyle name="Обычный 5 3 3 2" xfId="1048"/>
    <cellStyle name="Обычный 5 3 3 3" xfId="1049"/>
    <cellStyle name="Обычный 5 3 3 4" xfId="1050"/>
    <cellStyle name="Обычный 5 3 3 5" xfId="1051"/>
    <cellStyle name="Обычный 5 3 3 6" xfId="1052"/>
    <cellStyle name="Обычный 5 3 3 7" xfId="1053"/>
    <cellStyle name="Обычный 5 3 3 8" xfId="1054"/>
    <cellStyle name="Обычный 5 3 3 9" xfId="1055"/>
    <cellStyle name="Обычный 5 3 4" xfId="1056"/>
    <cellStyle name="Обычный 5 3 5" xfId="1057"/>
    <cellStyle name="Обычный 5 3 6" xfId="1058"/>
    <cellStyle name="Обычный 5 3 7" xfId="1059"/>
    <cellStyle name="Обычный 5 3 8" xfId="1060"/>
    <cellStyle name="Обычный 5 3 9" xfId="1061"/>
    <cellStyle name="Обычный 5 4" xfId="1062"/>
    <cellStyle name="Обычный 5 5" xfId="1063"/>
    <cellStyle name="Обычный 5 5 10" xfId="1064"/>
    <cellStyle name="Обычный 5 5 2" xfId="1065"/>
    <cellStyle name="Обычный 5 5 2 2" xfId="1066"/>
    <cellStyle name="Обычный 5 5 2 3" xfId="1067"/>
    <cellStyle name="Обычный 5 5 2 4" xfId="1068"/>
    <cellStyle name="Обычный 5 5 2 5" xfId="1069"/>
    <cellStyle name="Обычный 5 5 2 6" xfId="1070"/>
    <cellStyle name="Обычный 5 5 2 7" xfId="1071"/>
    <cellStyle name="Обычный 5 5 2 8" xfId="1072"/>
    <cellStyle name="Обычный 5 5 2 9" xfId="1073"/>
    <cellStyle name="Обычный 5 5 3" xfId="1074"/>
    <cellStyle name="Обычный 5 5 4" xfId="1075"/>
    <cellStyle name="Обычный 5 5 5" xfId="1076"/>
    <cellStyle name="Обычный 5 5 6" xfId="1077"/>
    <cellStyle name="Обычный 5 5 7" xfId="1078"/>
    <cellStyle name="Обычный 5 5 8" xfId="1079"/>
    <cellStyle name="Обычный 5 5 9" xfId="1080"/>
    <cellStyle name="Обычный 5 6" xfId="1081"/>
    <cellStyle name="Обычный 5 6 10" xfId="1082"/>
    <cellStyle name="Обычный 5 6 2" xfId="1083"/>
    <cellStyle name="Обычный 5 6 2 2" xfId="1084"/>
    <cellStyle name="Обычный 5 6 2 3" xfId="1085"/>
    <cellStyle name="Обычный 5 6 2 4" xfId="1086"/>
    <cellStyle name="Обычный 5 6 2 5" xfId="1087"/>
    <cellStyle name="Обычный 5 6 2 6" xfId="1088"/>
    <cellStyle name="Обычный 5 6 2 7" xfId="1089"/>
    <cellStyle name="Обычный 5 6 2 8" xfId="1090"/>
    <cellStyle name="Обычный 5 6 2 9" xfId="1091"/>
    <cellStyle name="Обычный 5 6 3" xfId="1092"/>
    <cellStyle name="Обычный 5 6 4" xfId="1093"/>
    <cellStyle name="Обычный 5 6 5" xfId="1094"/>
    <cellStyle name="Обычный 5 6 6" xfId="1095"/>
    <cellStyle name="Обычный 5 6 7" xfId="1096"/>
    <cellStyle name="Обычный 5 6 8" xfId="1097"/>
    <cellStyle name="Обычный 5 6 9" xfId="1098"/>
    <cellStyle name="Обычный 5 7" xfId="1099"/>
    <cellStyle name="Обычный 5 7 2" xfId="1100"/>
    <cellStyle name="Обычный 5 7 3" xfId="1101"/>
    <cellStyle name="Обычный 5 7 4" xfId="1102"/>
    <cellStyle name="Обычный 5 7 5" xfId="1103"/>
    <cellStyle name="Обычный 5 7 6" xfId="1104"/>
    <cellStyle name="Обычный 5 7 7" xfId="1105"/>
    <cellStyle name="Обычный 5 7 8" xfId="1106"/>
    <cellStyle name="Обычный 5 7 9" xfId="1107"/>
    <cellStyle name="Обычный 5 8" xfId="1108"/>
    <cellStyle name="Обычный 5 9" xfId="1109"/>
    <cellStyle name="Обычный 50" xfId="1110"/>
    <cellStyle name="Обычный 52" xfId="1111"/>
    <cellStyle name="Обычный 53" xfId="1112"/>
    <cellStyle name="Обычный 54" xfId="1113"/>
    <cellStyle name="Обычный 55" xfId="1114"/>
    <cellStyle name="Обычный 56" xfId="1115"/>
    <cellStyle name="Обычный 57" xfId="1116"/>
    <cellStyle name="Обычный 58" xfId="1117"/>
    <cellStyle name="Обычный 59" xfId="1118"/>
    <cellStyle name="Обычный 6" xfId="1119"/>
    <cellStyle name="Обычный 6 10" xfId="1120"/>
    <cellStyle name="Обычный 6 11" xfId="1121"/>
    <cellStyle name="Обычный 6 12" xfId="1122"/>
    <cellStyle name="Обычный 6 13" xfId="1123"/>
    <cellStyle name="Обычный 6 14" xfId="1124"/>
    <cellStyle name="Обычный 6 15" xfId="1125"/>
    <cellStyle name="Обычный 6 2" xfId="1126"/>
    <cellStyle name="Обычный 6 2 10" xfId="1127"/>
    <cellStyle name="Обычный 6 2 11" xfId="1128"/>
    <cellStyle name="Обычный 6 2 2" xfId="1129"/>
    <cellStyle name="Обычный 6 2 2 10" xfId="1130"/>
    <cellStyle name="Обычный 6 2 2 2" xfId="1131"/>
    <cellStyle name="Обычный 6 2 2 2 2" xfId="1132"/>
    <cellStyle name="Обычный 6 2 2 2 3" xfId="1133"/>
    <cellStyle name="Обычный 6 2 2 2 4" xfId="1134"/>
    <cellStyle name="Обычный 6 2 2 2 5" xfId="1135"/>
    <cellStyle name="Обычный 6 2 2 2 6" xfId="1136"/>
    <cellStyle name="Обычный 6 2 2 2 7" xfId="1137"/>
    <cellStyle name="Обычный 6 2 2 2 8" xfId="1138"/>
    <cellStyle name="Обычный 6 2 2 2 9" xfId="1139"/>
    <cellStyle name="Обычный 6 2 2 3" xfId="1140"/>
    <cellStyle name="Обычный 6 2 2 4" xfId="1141"/>
    <cellStyle name="Обычный 6 2 2 5" xfId="1142"/>
    <cellStyle name="Обычный 6 2 2 6" xfId="1143"/>
    <cellStyle name="Обычный 6 2 2 7" xfId="1144"/>
    <cellStyle name="Обычный 6 2 2 8" xfId="1145"/>
    <cellStyle name="Обычный 6 2 2 9" xfId="1146"/>
    <cellStyle name="Обычный 6 2 3" xfId="1147"/>
    <cellStyle name="Обычный 6 2 3 2" xfId="1148"/>
    <cellStyle name="Обычный 6 2 3 3" xfId="1149"/>
    <cellStyle name="Обычный 6 2 3 4" xfId="1150"/>
    <cellStyle name="Обычный 6 2 3 5" xfId="1151"/>
    <cellStyle name="Обычный 6 2 3 6" xfId="1152"/>
    <cellStyle name="Обычный 6 2 3 7" xfId="1153"/>
    <cellStyle name="Обычный 6 2 3 8" xfId="1154"/>
    <cellStyle name="Обычный 6 2 3 9" xfId="1155"/>
    <cellStyle name="Обычный 6 2 4" xfId="1156"/>
    <cellStyle name="Обычный 6 2 5" xfId="1157"/>
    <cellStyle name="Обычный 6 2 6" xfId="1158"/>
    <cellStyle name="Обычный 6 2 7" xfId="1159"/>
    <cellStyle name="Обычный 6 2 8" xfId="1160"/>
    <cellStyle name="Обычный 6 2 9" xfId="1161"/>
    <cellStyle name="Обычный 6 3" xfId="1162"/>
    <cellStyle name="Обычный 6 4" xfId="1163"/>
    <cellStyle name="Обычный 6 5" xfId="1164"/>
    <cellStyle name="Обычный 6 5 10" xfId="1165"/>
    <cellStyle name="Обычный 6 5 2" xfId="1166"/>
    <cellStyle name="Обычный 6 5 2 2" xfId="1167"/>
    <cellStyle name="Обычный 6 5 2 3" xfId="1168"/>
    <cellStyle name="Обычный 6 5 2 4" xfId="1169"/>
    <cellStyle name="Обычный 6 5 2 5" xfId="1170"/>
    <cellStyle name="Обычный 6 5 2 6" xfId="1171"/>
    <cellStyle name="Обычный 6 5 2 7" xfId="1172"/>
    <cellStyle name="Обычный 6 5 2 8" xfId="1173"/>
    <cellStyle name="Обычный 6 5 2 9" xfId="1174"/>
    <cellStyle name="Обычный 6 5 3" xfId="1175"/>
    <cellStyle name="Обычный 6 5 4" xfId="1176"/>
    <cellStyle name="Обычный 6 5 5" xfId="1177"/>
    <cellStyle name="Обычный 6 5 6" xfId="1178"/>
    <cellStyle name="Обычный 6 5 7" xfId="1179"/>
    <cellStyle name="Обычный 6 5 8" xfId="1180"/>
    <cellStyle name="Обычный 6 5 9" xfId="1181"/>
    <cellStyle name="Обычный 6 6" xfId="1182"/>
    <cellStyle name="Обычный 6 6 10" xfId="1183"/>
    <cellStyle name="Обычный 6 6 2" xfId="1184"/>
    <cellStyle name="Обычный 6 6 2 2" xfId="1185"/>
    <cellStyle name="Обычный 6 6 2 3" xfId="1186"/>
    <cellStyle name="Обычный 6 6 2 4" xfId="1187"/>
    <cellStyle name="Обычный 6 6 2 5" xfId="1188"/>
    <cellStyle name="Обычный 6 6 2 6" xfId="1189"/>
    <cellStyle name="Обычный 6 6 2 7" xfId="1190"/>
    <cellStyle name="Обычный 6 6 2 8" xfId="1191"/>
    <cellStyle name="Обычный 6 6 2 9" xfId="1192"/>
    <cellStyle name="Обычный 6 6 3" xfId="1193"/>
    <cellStyle name="Обычный 6 6 4" xfId="1194"/>
    <cellStyle name="Обычный 6 6 5" xfId="1195"/>
    <cellStyle name="Обычный 6 6 6" xfId="1196"/>
    <cellStyle name="Обычный 6 6 7" xfId="1197"/>
    <cellStyle name="Обычный 6 6 8" xfId="1198"/>
    <cellStyle name="Обычный 6 6 9" xfId="1199"/>
    <cellStyle name="Обычный 6 7" xfId="1200"/>
    <cellStyle name="Обычный 6 7 2" xfId="1201"/>
    <cellStyle name="Обычный 6 7 3" xfId="1202"/>
    <cellStyle name="Обычный 6 7 4" xfId="1203"/>
    <cellStyle name="Обычный 6 7 5" xfId="1204"/>
    <cellStyle name="Обычный 6 7 6" xfId="1205"/>
    <cellStyle name="Обычный 6 7 7" xfId="1206"/>
    <cellStyle name="Обычный 6 7 8" xfId="1207"/>
    <cellStyle name="Обычный 6 7 9" xfId="1208"/>
    <cellStyle name="Обычный 6 8" xfId="1209"/>
    <cellStyle name="Обычный 6 9" xfId="1210"/>
    <cellStyle name="Обычный 60" xfId="1211"/>
    <cellStyle name="Обычный 61" xfId="1212"/>
    <cellStyle name="Обычный 62" xfId="1213"/>
    <cellStyle name="Обычный 63" xfId="1214"/>
    <cellStyle name="Обычный 64" xfId="1215"/>
    <cellStyle name="Обычный 65" xfId="1216"/>
    <cellStyle name="Обычный 66" xfId="1217"/>
    <cellStyle name="Обычный 67" xfId="1218"/>
    <cellStyle name="Обычный 68" xfId="1219"/>
    <cellStyle name="Обычный 69" xfId="1220"/>
    <cellStyle name="Обычный 7" xfId="1221"/>
    <cellStyle name="Обычный 7 10" xfId="1222"/>
    <cellStyle name="Обычный 7 10 10" xfId="1223"/>
    <cellStyle name="Обычный 7 10 2" xfId="1224"/>
    <cellStyle name="Обычный 7 10 2 2" xfId="1225"/>
    <cellStyle name="Обычный 7 10 2 3" xfId="1226"/>
    <cellStyle name="Обычный 7 10 2 4" xfId="1227"/>
    <cellStyle name="Обычный 7 10 2 5" xfId="1228"/>
    <cellStyle name="Обычный 7 10 2 6" xfId="1229"/>
    <cellStyle name="Обычный 7 10 2 7" xfId="1230"/>
    <cellStyle name="Обычный 7 10 2 8" xfId="1231"/>
    <cellStyle name="Обычный 7 10 2 9" xfId="1232"/>
    <cellStyle name="Обычный 7 10 3" xfId="1233"/>
    <cellStyle name="Обычный 7 10 4" xfId="1234"/>
    <cellStyle name="Обычный 7 10 5" xfId="1235"/>
    <cellStyle name="Обычный 7 10 6" xfId="1236"/>
    <cellStyle name="Обычный 7 10 7" xfId="1237"/>
    <cellStyle name="Обычный 7 10 8" xfId="1238"/>
    <cellStyle name="Обычный 7 10 9" xfId="1239"/>
    <cellStyle name="Обычный 7 100" xfId="1240"/>
    <cellStyle name="Обычный 7 101" xfId="1241"/>
    <cellStyle name="Обычный 7 102" xfId="1242"/>
    <cellStyle name="Обычный 7 103" xfId="1243"/>
    <cellStyle name="Обычный 7 104" xfId="1244"/>
    <cellStyle name="Обычный 7 105" xfId="1245"/>
    <cellStyle name="Обычный 7 106" xfId="1246"/>
    <cellStyle name="Обычный 7 107" xfId="1247"/>
    <cellStyle name="Обычный 7 108" xfId="1248"/>
    <cellStyle name="Обычный 7 109" xfId="1249"/>
    <cellStyle name="Обычный 7 11" xfId="1250"/>
    <cellStyle name="Обычный 7 11 10" xfId="1251"/>
    <cellStyle name="Обычный 7 11 2" xfId="1252"/>
    <cellStyle name="Обычный 7 11 2 2" xfId="1253"/>
    <cellStyle name="Обычный 7 11 2 3" xfId="1254"/>
    <cellStyle name="Обычный 7 11 2 4" xfId="1255"/>
    <cellStyle name="Обычный 7 11 2 5" xfId="1256"/>
    <cellStyle name="Обычный 7 11 2 6" xfId="1257"/>
    <cellStyle name="Обычный 7 11 2 7" xfId="1258"/>
    <cellStyle name="Обычный 7 11 2 8" xfId="1259"/>
    <cellStyle name="Обычный 7 11 2 9" xfId="1260"/>
    <cellStyle name="Обычный 7 11 3" xfId="1261"/>
    <cellStyle name="Обычный 7 11 4" xfId="1262"/>
    <cellStyle name="Обычный 7 11 5" xfId="1263"/>
    <cellStyle name="Обычный 7 11 6" xfId="1264"/>
    <cellStyle name="Обычный 7 11 7" xfId="1265"/>
    <cellStyle name="Обычный 7 11 8" xfId="1266"/>
    <cellStyle name="Обычный 7 11 9" xfId="1267"/>
    <cellStyle name="Обычный 7 110" xfId="1268"/>
    <cellStyle name="Обычный 7 111" xfId="1269"/>
    <cellStyle name="Обычный 7 112" xfId="1270"/>
    <cellStyle name="Обычный 7 113" xfId="1271"/>
    <cellStyle name="Обычный 7 114" xfId="1272"/>
    <cellStyle name="Обычный 7 115" xfId="1273"/>
    <cellStyle name="Обычный 7 116" xfId="1274"/>
    <cellStyle name="Обычный 7 117" xfId="1275"/>
    <cellStyle name="Обычный 7 118" xfId="1276"/>
    <cellStyle name="Обычный 7 119" xfId="1277"/>
    <cellStyle name="Обычный 7 12" xfId="1278"/>
    <cellStyle name="Обычный 7 12 2" xfId="1279"/>
    <cellStyle name="Обычный 7 12 3" xfId="1280"/>
    <cellStyle name="Обычный 7 12 4" xfId="1281"/>
    <cellStyle name="Обычный 7 12 5" xfId="1282"/>
    <cellStyle name="Обычный 7 12 6" xfId="1283"/>
    <cellStyle name="Обычный 7 12 7" xfId="1284"/>
    <cellStyle name="Обычный 7 12 8" xfId="1285"/>
    <cellStyle name="Обычный 7 12 9" xfId="1286"/>
    <cellStyle name="Обычный 7 120" xfId="1287"/>
    <cellStyle name="Обычный 7 121" xfId="1288"/>
    <cellStyle name="Обычный 7 122" xfId="1289"/>
    <cellStyle name="Обычный 7 123" xfId="1290"/>
    <cellStyle name="Обычный 7 124" xfId="1291"/>
    <cellStyle name="Обычный 7 125" xfId="1292"/>
    <cellStyle name="Обычный 7 126" xfId="1293"/>
    <cellStyle name="Обычный 7 127" xfId="1294"/>
    <cellStyle name="Обычный 7 128" xfId="1295"/>
    <cellStyle name="Обычный 7 129" xfId="1296"/>
    <cellStyle name="Обычный 7 13" xfId="1297"/>
    <cellStyle name="Обычный 7 13 2" xfId="1298"/>
    <cellStyle name="Обычный 7 130" xfId="1299"/>
    <cellStyle name="Обычный 7 131" xfId="1300"/>
    <cellStyle name="Обычный 7 132" xfId="1301"/>
    <cellStyle name="Обычный 7 133" xfId="1302"/>
    <cellStyle name="Обычный 7 134" xfId="1303"/>
    <cellStyle name="Обычный 7 135" xfId="1304"/>
    <cellStyle name="Обычный 7 136" xfId="1305"/>
    <cellStyle name="Обычный 7 137" xfId="1306"/>
    <cellStyle name="Обычный 7 138" xfId="1307"/>
    <cellStyle name="Обычный 7 139" xfId="1308"/>
    <cellStyle name="Обычный 7 14" xfId="1309"/>
    <cellStyle name="Обычный 7 14 2" xfId="1310"/>
    <cellStyle name="Обычный 7 140" xfId="1311"/>
    <cellStyle name="Обычный 7 141" xfId="1312"/>
    <cellStyle name="Обычный 7 142" xfId="1313"/>
    <cellStyle name="Обычный 7 143" xfId="1314"/>
    <cellStyle name="Обычный 7 144" xfId="1315"/>
    <cellStyle name="Обычный 7 145" xfId="1316"/>
    <cellStyle name="Обычный 7 146" xfId="1317"/>
    <cellStyle name="Обычный 7 147" xfId="1318"/>
    <cellStyle name="Обычный 7 148" xfId="1319"/>
    <cellStyle name="Обычный 7 149" xfId="1320"/>
    <cellStyle name="Обычный 7 15" xfId="1321"/>
    <cellStyle name="Обычный 7 15 2" xfId="1322"/>
    <cellStyle name="Обычный 7 150" xfId="1323"/>
    <cellStyle name="Обычный 7 151" xfId="1324"/>
    <cellStyle name="Обычный 7 152" xfId="1325"/>
    <cellStyle name="Обычный 7 153" xfId="1326"/>
    <cellStyle name="Обычный 7 154" xfId="1327"/>
    <cellStyle name="Обычный 7 155" xfId="1328"/>
    <cellStyle name="Обычный 7 156" xfId="1329"/>
    <cellStyle name="Обычный 7 157" xfId="1330"/>
    <cellStyle name="Обычный 7 158" xfId="1331"/>
    <cellStyle name="Обычный 7 159" xfId="1332"/>
    <cellStyle name="Обычный 7 16" xfId="1333"/>
    <cellStyle name="Обычный 7 16 2" xfId="1334"/>
    <cellStyle name="Обычный 7 160" xfId="1335"/>
    <cellStyle name="Обычный 7 161" xfId="1336"/>
    <cellStyle name="Обычный 7 162" xfId="1337"/>
    <cellStyle name="Обычный 7 163" xfId="1338"/>
    <cellStyle name="Обычный 7 164" xfId="1339"/>
    <cellStyle name="Обычный 7 165" xfId="1340"/>
    <cellStyle name="Обычный 7 166" xfId="1341"/>
    <cellStyle name="Обычный 7 167" xfId="1342"/>
    <cellStyle name="Обычный 7 168" xfId="1343"/>
    <cellStyle name="Обычный 7 169" xfId="1344"/>
    <cellStyle name="Обычный 7 17" xfId="1345"/>
    <cellStyle name="Обычный 7 17 2" xfId="1346"/>
    <cellStyle name="Обычный 7 170" xfId="1347"/>
    <cellStyle name="Обычный 7 171" xfId="1348"/>
    <cellStyle name="Обычный 7 172" xfId="1349"/>
    <cellStyle name="Обычный 7 173" xfId="1350"/>
    <cellStyle name="Обычный 7 174" xfId="1351"/>
    <cellStyle name="Обычный 7 175" xfId="1352"/>
    <cellStyle name="Обычный 7 176" xfId="1353"/>
    <cellStyle name="Обычный 7 177" xfId="1354"/>
    <cellStyle name="Обычный 7 178" xfId="1355"/>
    <cellStyle name="Обычный 7 179" xfId="1356"/>
    <cellStyle name="Обычный 7 18" xfId="1357"/>
    <cellStyle name="Обычный 7 18 2" xfId="1358"/>
    <cellStyle name="Обычный 7 180" xfId="1359"/>
    <cellStyle name="Обычный 7 181" xfId="1360"/>
    <cellStyle name="Обычный 7 182" xfId="1361"/>
    <cellStyle name="Обычный 7 183" xfId="1362"/>
    <cellStyle name="Обычный 7 184" xfId="1363"/>
    <cellStyle name="Обычный 7 185" xfId="1364"/>
    <cellStyle name="Обычный 7 186" xfId="1365"/>
    <cellStyle name="Обычный 7 187" xfId="1366"/>
    <cellStyle name="Обычный 7 188" xfId="1367"/>
    <cellStyle name="Обычный 7 189" xfId="1368"/>
    <cellStyle name="Обычный 7 19" xfId="1369"/>
    <cellStyle name="Обычный 7 19 2" xfId="1370"/>
    <cellStyle name="Обычный 7 190" xfId="1371"/>
    <cellStyle name="Обычный 7 191" xfId="1372"/>
    <cellStyle name="Обычный 7 192" xfId="1373"/>
    <cellStyle name="Обычный 7 193" xfId="1374"/>
    <cellStyle name="Обычный 7 194" xfId="1375"/>
    <cellStyle name="Обычный 7 195" xfId="1376"/>
    <cellStyle name="Обычный 7 196" xfId="1377"/>
    <cellStyle name="Обычный 7 197" xfId="1378"/>
    <cellStyle name="Обычный 7 198" xfId="1379"/>
    <cellStyle name="Обычный 7 199" xfId="1380"/>
    <cellStyle name="Обычный 7 2" xfId="1381"/>
    <cellStyle name="Обычный 7 2 10" xfId="1382"/>
    <cellStyle name="Обычный 7 2 11" xfId="1383"/>
    <cellStyle name="Обычный 7 2 12" xfId="1384"/>
    <cellStyle name="Обычный 7 2 13" xfId="1385"/>
    <cellStyle name="Обычный 7 2 14" xfId="1386"/>
    <cellStyle name="Обычный 7 2 15" xfId="1387"/>
    <cellStyle name="Обычный 7 2 16" xfId="1388"/>
    <cellStyle name="Обычный 7 2 17" xfId="1389"/>
    <cellStyle name="Обычный 7 2 2" xfId="1390"/>
    <cellStyle name="Обычный 7 2 2 2" xfId="1391"/>
    <cellStyle name="Обычный 7 2 3" xfId="1392"/>
    <cellStyle name="Обычный 7 2 3 10" xfId="1393"/>
    <cellStyle name="Обычный 7 2 3 11" xfId="1394"/>
    <cellStyle name="Обычный 7 2 3 12" xfId="1395"/>
    <cellStyle name="Обычный 7 2 3 13" xfId="1396"/>
    <cellStyle name="Обычный 7 2 3 14" xfId="1397"/>
    <cellStyle name="Обычный 7 2 3 2" xfId="1398"/>
    <cellStyle name="Обычный 7 2 3 2 10" xfId="1399"/>
    <cellStyle name="Обычный 7 2 3 2 2" xfId="1400"/>
    <cellStyle name="Обычный 7 2 3 2 2 2" xfId="1401"/>
    <cellStyle name="Обычный 7 2 3 2 2 3" xfId="1402"/>
    <cellStyle name="Обычный 7 2 3 2 2 4" xfId="1403"/>
    <cellStyle name="Обычный 7 2 3 2 2 5" xfId="1404"/>
    <cellStyle name="Обычный 7 2 3 2 2 6" xfId="1405"/>
    <cellStyle name="Обычный 7 2 3 2 2 7" xfId="1406"/>
    <cellStyle name="Обычный 7 2 3 2 2 8" xfId="1407"/>
    <cellStyle name="Обычный 7 2 3 2 2 9" xfId="1408"/>
    <cellStyle name="Обычный 7 2 3 2 3" xfId="1409"/>
    <cellStyle name="Обычный 7 2 3 2 4" xfId="1410"/>
    <cellStyle name="Обычный 7 2 3 2 5" xfId="1411"/>
    <cellStyle name="Обычный 7 2 3 2 6" xfId="1412"/>
    <cellStyle name="Обычный 7 2 3 2 7" xfId="1413"/>
    <cellStyle name="Обычный 7 2 3 2 8" xfId="1414"/>
    <cellStyle name="Обычный 7 2 3 2 9" xfId="1415"/>
    <cellStyle name="Обычный 7 2 3 3" xfId="1416"/>
    <cellStyle name="Обычный 7 2 3 3 10" xfId="1417"/>
    <cellStyle name="Обычный 7 2 3 3 2" xfId="1418"/>
    <cellStyle name="Обычный 7 2 3 3 2 2" xfId="1419"/>
    <cellStyle name="Обычный 7 2 3 3 2 3" xfId="1420"/>
    <cellStyle name="Обычный 7 2 3 3 2 4" xfId="1421"/>
    <cellStyle name="Обычный 7 2 3 3 2 5" xfId="1422"/>
    <cellStyle name="Обычный 7 2 3 3 2 6" xfId="1423"/>
    <cellStyle name="Обычный 7 2 3 3 2 7" xfId="1424"/>
    <cellStyle name="Обычный 7 2 3 3 2 8" xfId="1425"/>
    <cellStyle name="Обычный 7 2 3 3 2 9" xfId="1426"/>
    <cellStyle name="Обычный 7 2 3 3 3" xfId="1427"/>
    <cellStyle name="Обычный 7 2 3 3 4" xfId="1428"/>
    <cellStyle name="Обычный 7 2 3 3 5" xfId="1429"/>
    <cellStyle name="Обычный 7 2 3 3 6" xfId="1430"/>
    <cellStyle name="Обычный 7 2 3 3 7" xfId="1431"/>
    <cellStyle name="Обычный 7 2 3 3 8" xfId="1432"/>
    <cellStyle name="Обычный 7 2 3 3 9" xfId="1433"/>
    <cellStyle name="Обычный 7 2 3 4" xfId="1434"/>
    <cellStyle name="Обычный 7 2 3 4 10" xfId="1435"/>
    <cellStyle name="Обычный 7 2 3 4 2" xfId="1436"/>
    <cellStyle name="Обычный 7 2 3 4 2 2" xfId="1437"/>
    <cellStyle name="Обычный 7 2 3 4 2 3" xfId="1438"/>
    <cellStyle name="Обычный 7 2 3 4 2 4" xfId="1439"/>
    <cellStyle name="Обычный 7 2 3 4 2 5" xfId="1440"/>
    <cellStyle name="Обычный 7 2 3 4 2 6" xfId="1441"/>
    <cellStyle name="Обычный 7 2 3 4 2 7" xfId="1442"/>
    <cellStyle name="Обычный 7 2 3 4 2 8" xfId="1443"/>
    <cellStyle name="Обычный 7 2 3 4 2 9" xfId="1444"/>
    <cellStyle name="Обычный 7 2 3 4 3" xfId="1445"/>
    <cellStyle name="Обычный 7 2 3 4 4" xfId="1446"/>
    <cellStyle name="Обычный 7 2 3 4 5" xfId="1447"/>
    <cellStyle name="Обычный 7 2 3 4 6" xfId="1448"/>
    <cellStyle name="Обычный 7 2 3 4 7" xfId="1449"/>
    <cellStyle name="Обычный 7 2 3 4 8" xfId="1450"/>
    <cellStyle name="Обычный 7 2 3 4 9" xfId="1451"/>
    <cellStyle name="Обычный 7 2 3 5" xfId="1452"/>
    <cellStyle name="Обычный 7 2 3 5 10" xfId="1453"/>
    <cellStyle name="Обычный 7 2 3 5 11" xfId="1454"/>
    <cellStyle name="Обычный 7 2 3 5 12" xfId="1455"/>
    <cellStyle name="Обычный 7 2 3 5 2" xfId="1456"/>
    <cellStyle name="Обычный 7 2 3 5 2 10" xfId="1457"/>
    <cellStyle name="Обычный 7 2 3 5 2 2" xfId="1458"/>
    <cellStyle name="Обычный 7 2 3 5 2 2 2" xfId="1459"/>
    <cellStyle name="Обычный 7 2 3 5 2 2 3" xfId="1460"/>
    <cellStyle name="Обычный 7 2 3 5 2 2 4" xfId="1461"/>
    <cellStyle name="Обычный 7 2 3 5 2 2 5" xfId="1462"/>
    <cellStyle name="Обычный 7 2 3 5 2 2 6" xfId="1463"/>
    <cellStyle name="Обычный 7 2 3 5 2 2 7" xfId="1464"/>
    <cellStyle name="Обычный 7 2 3 5 2 2 8" xfId="1465"/>
    <cellStyle name="Обычный 7 2 3 5 2 2 9" xfId="1466"/>
    <cellStyle name="Обычный 7 2 3 5 2 3" xfId="1467"/>
    <cellStyle name="Обычный 7 2 3 5 2 4" xfId="1468"/>
    <cellStyle name="Обычный 7 2 3 5 2 5" xfId="1469"/>
    <cellStyle name="Обычный 7 2 3 5 2 6" xfId="1470"/>
    <cellStyle name="Обычный 7 2 3 5 2 7" xfId="1471"/>
    <cellStyle name="Обычный 7 2 3 5 2 8" xfId="1472"/>
    <cellStyle name="Обычный 7 2 3 5 2 9" xfId="1473"/>
    <cellStyle name="Обычный 7 2 3 5 3" xfId="1474"/>
    <cellStyle name="Обычный 7 2 3 5 3 10" xfId="1475"/>
    <cellStyle name="Обычный 7 2 3 5 3 11" xfId="1476"/>
    <cellStyle name="Обычный 7 2 3 5 3 2" xfId="1477"/>
    <cellStyle name="Обычный 7 2 3 5 3 2 10" xfId="1478"/>
    <cellStyle name="Обычный 7 2 3 5 3 2 11" xfId="1479"/>
    <cellStyle name="Обычный 7 2 3 5 3 2 12" xfId="1480"/>
    <cellStyle name="Обычный 7 2 3 5 3 2 2" xfId="1481"/>
    <cellStyle name="Обычный 7 2 3 5 3 2 2 10" xfId="1482"/>
    <cellStyle name="Обычный 7 2 3 5 3 2 2 2" xfId="1483"/>
    <cellStyle name="Обычный 7 2 3 5 3 2 2 2 2" xfId="1484"/>
    <cellStyle name="Обычный 7 2 3 5 3 2 2 2 3" xfId="1485"/>
    <cellStyle name="Обычный 7 2 3 5 3 2 2 2 4" xfId="1486"/>
    <cellStyle name="Обычный 7 2 3 5 3 2 2 2 5" xfId="1487"/>
    <cellStyle name="Обычный 7 2 3 5 3 2 2 2 6" xfId="1488"/>
    <cellStyle name="Обычный 7 2 3 5 3 2 2 2 7" xfId="1489"/>
    <cellStyle name="Обычный 7 2 3 5 3 2 2 2 8" xfId="1490"/>
    <cellStyle name="Обычный 7 2 3 5 3 2 2 2 9" xfId="1491"/>
    <cellStyle name="Обычный 7 2 3 5 3 2 2 3" xfId="1492"/>
    <cellStyle name="Обычный 7 2 3 5 3 2 2 4" xfId="1493"/>
    <cellStyle name="Обычный 7 2 3 5 3 2 2 5" xfId="1494"/>
    <cellStyle name="Обычный 7 2 3 5 3 2 2 6" xfId="1495"/>
    <cellStyle name="Обычный 7 2 3 5 3 2 2 7" xfId="1496"/>
    <cellStyle name="Обычный 7 2 3 5 3 2 2 8" xfId="1497"/>
    <cellStyle name="Обычный 7 2 3 5 3 2 2 9" xfId="1498"/>
    <cellStyle name="Обычный 7 2 3 5 3 2 3" xfId="1499"/>
    <cellStyle name="Обычный 7 2 3 5 3 2 3 10" xfId="1500"/>
    <cellStyle name="Обычный 7 2 3 5 3 2 3 11" xfId="1501"/>
    <cellStyle name="Обычный 7 2 3 5 3 2 3 12" xfId="1502"/>
    <cellStyle name="Обычный 7 2 3 5 3 2 3 13" xfId="1503"/>
    <cellStyle name="Обычный 7 2 3 5 3 2 3 2" xfId="1504"/>
    <cellStyle name="Обычный 7 2 3 5 3 2 3 2 10" xfId="1505"/>
    <cellStyle name="Обычный 7 2 3 5 3 2 3 2 2" xfId="1506"/>
    <cellStyle name="Обычный 7 2 3 5 3 2 3 2 2 2" xfId="1507"/>
    <cellStyle name="Обычный 7 2 3 5 3 2 3 2 2 3" xfId="1508"/>
    <cellStyle name="Обычный 7 2 3 5 3 2 3 2 2 4" xfId="1509"/>
    <cellStyle name="Обычный 7 2 3 5 3 2 3 2 2 5" xfId="1510"/>
    <cellStyle name="Обычный 7 2 3 5 3 2 3 2 2 6" xfId="1511"/>
    <cellStyle name="Обычный 7 2 3 5 3 2 3 2 2 7" xfId="1512"/>
    <cellStyle name="Обычный 7 2 3 5 3 2 3 2 2 8" xfId="1513"/>
    <cellStyle name="Обычный 7 2 3 5 3 2 3 2 2 9" xfId="1514"/>
    <cellStyle name="Обычный 7 2 3 5 3 2 3 2 3" xfId="1515"/>
    <cellStyle name="Обычный 7 2 3 5 3 2 3 2 4" xfId="1516"/>
    <cellStyle name="Обычный 7 2 3 5 3 2 3 2 5" xfId="1517"/>
    <cellStyle name="Обычный 7 2 3 5 3 2 3 2 6" xfId="1518"/>
    <cellStyle name="Обычный 7 2 3 5 3 2 3 2 7" xfId="1519"/>
    <cellStyle name="Обычный 7 2 3 5 3 2 3 2 8" xfId="1520"/>
    <cellStyle name="Обычный 7 2 3 5 3 2 3 2 9" xfId="1521"/>
    <cellStyle name="Обычный 7 2 3 5 3 2 3 3" xfId="1522"/>
    <cellStyle name="Обычный 7 2 3 5 3 2 3 3 10" xfId="1523"/>
    <cellStyle name="Обычный 7 2 3 5 3 2 3 3 2" xfId="1524"/>
    <cellStyle name="Обычный 7 2 3 5 3 2 3 3 2 2" xfId="1525"/>
    <cellStyle name="Обычный 7 2 3 5 3 2 3 3 2 3" xfId="1526"/>
    <cellStyle name="Обычный 7 2 3 5 3 2 3 3 2 4" xfId="1527"/>
    <cellStyle name="Обычный 7 2 3 5 3 2 3 3 2 5" xfId="1528"/>
    <cellStyle name="Обычный 7 2 3 5 3 2 3 3 2 6" xfId="1529"/>
    <cellStyle name="Обычный 7 2 3 5 3 2 3 3 2 7" xfId="1530"/>
    <cellStyle name="Обычный 7 2 3 5 3 2 3 3 2 8" xfId="1531"/>
    <cellStyle name="Обычный 7 2 3 5 3 2 3 3 2 9" xfId="1532"/>
    <cellStyle name="Обычный 7 2 3 5 3 2 3 3 3" xfId="1533"/>
    <cellStyle name="Обычный 7 2 3 5 3 2 3 3 4" xfId="1534"/>
    <cellStyle name="Обычный 7 2 3 5 3 2 3 3 5" xfId="1535"/>
    <cellStyle name="Обычный 7 2 3 5 3 2 3 3 6" xfId="1536"/>
    <cellStyle name="Обычный 7 2 3 5 3 2 3 3 7" xfId="1537"/>
    <cellStyle name="Обычный 7 2 3 5 3 2 3 3 7 4" xfId="4642"/>
    <cellStyle name="Обычный 7 2 3 5 3 2 3 3 8" xfId="1538"/>
    <cellStyle name="Обычный 7 2 3 5 3 2 3 3 9" xfId="1539"/>
    <cellStyle name="Обычный 7 2 3 5 3 2 3 4" xfId="1540"/>
    <cellStyle name="Обычный 7 2 3 5 3 2 3 4 10" xfId="1541"/>
    <cellStyle name="Обычный 7 2 3 5 3 2 3 4 11" xfId="1542"/>
    <cellStyle name="Обычный 7 2 3 5 3 2 3 4 2" xfId="1543"/>
    <cellStyle name="Обычный 7 2 3 5 3 2 3 4 2 10" xfId="1544"/>
    <cellStyle name="Обычный 7 2 3 5 3 2 3 4 2 2" xfId="1545"/>
    <cellStyle name="Обычный 7 2 3 5 3 2 3 4 2 2 2" xfId="1546"/>
    <cellStyle name="Обычный 7 2 3 5 3 2 3 4 2 2 3" xfId="1547"/>
    <cellStyle name="Обычный 7 2 3 5 3 2 3 4 2 2 4" xfId="1548"/>
    <cellStyle name="Обычный 7 2 3 5 3 2 3 4 2 2 5" xfId="1549"/>
    <cellStyle name="Обычный 7 2 3 5 3 2 3 4 2 2 6" xfId="1550"/>
    <cellStyle name="Обычный 7 2 3 5 3 2 3 4 2 2 7" xfId="1551"/>
    <cellStyle name="Обычный 7 2 3 5 3 2 3 4 2 2 8" xfId="1552"/>
    <cellStyle name="Обычный 7 2 3 5 3 2 3 4 2 2 9" xfId="1553"/>
    <cellStyle name="Обычный 7 2 3 5 3 2 3 4 2 3" xfId="1554"/>
    <cellStyle name="Обычный 7 2 3 5 3 2 3 4 2 4" xfId="1555"/>
    <cellStyle name="Обычный 7 2 3 5 3 2 3 4 2 5" xfId="1556"/>
    <cellStyle name="Обычный 7 2 3 5 3 2 3 4 2 6" xfId="1557"/>
    <cellStyle name="Обычный 7 2 3 5 3 2 3 4 2 7" xfId="1558"/>
    <cellStyle name="Обычный 7 2 3 5 3 2 3 4 2 8" xfId="1559"/>
    <cellStyle name="Обычный 7 2 3 5 3 2 3 4 2 9" xfId="1560"/>
    <cellStyle name="Обычный 7 2 3 5 3 2 3 4 3" xfId="1561"/>
    <cellStyle name="Обычный 7 2 3 5 3 2 3 4 3 2" xfId="1562"/>
    <cellStyle name="Обычный 7 2 3 5 3 2 3 4 3 3" xfId="1563"/>
    <cellStyle name="Обычный 7 2 3 5 3 2 3 4 3 4" xfId="1564"/>
    <cellStyle name="Обычный 7 2 3 5 3 2 3 4 3 5" xfId="1565"/>
    <cellStyle name="Обычный 7 2 3 5 3 2 3 4 3 6" xfId="1566"/>
    <cellStyle name="Обычный 7 2 3 5 3 2 3 4 3 7" xfId="1567"/>
    <cellStyle name="Обычный 7 2 3 5 3 2 3 4 3 8" xfId="1568"/>
    <cellStyle name="Обычный 7 2 3 5 3 2 3 4 3 9" xfId="1569"/>
    <cellStyle name="Обычный 7 2 3 5 3 2 3 4 4" xfId="1570"/>
    <cellStyle name="Обычный 7 2 3 5 3 2 3 4 5" xfId="1571"/>
    <cellStyle name="Обычный 7 2 3 5 3 2 3 4 6" xfId="1572"/>
    <cellStyle name="Обычный 7 2 3 5 3 2 3 4 7" xfId="1573"/>
    <cellStyle name="Обычный 7 2 3 5 3 2 3 4 8" xfId="1574"/>
    <cellStyle name="Обычный 7 2 3 5 3 2 3 4 9" xfId="1575"/>
    <cellStyle name="Обычный 7 2 3 5 3 2 3 5" xfId="1576"/>
    <cellStyle name="Обычный 7 2 3 5 3 2 3 5 2" xfId="1577"/>
    <cellStyle name="Обычный 7 2 3 5 3 2 3 5 3" xfId="1578"/>
    <cellStyle name="Обычный 7 2 3 5 3 2 3 5 4" xfId="1579"/>
    <cellStyle name="Обычный 7 2 3 5 3 2 3 5 5" xfId="1580"/>
    <cellStyle name="Обычный 7 2 3 5 3 2 3 5 6" xfId="1581"/>
    <cellStyle name="Обычный 7 2 3 5 3 2 3 5 7" xfId="1582"/>
    <cellStyle name="Обычный 7 2 3 5 3 2 3 5 8" xfId="1583"/>
    <cellStyle name="Обычный 7 2 3 5 3 2 3 5 9" xfId="1584"/>
    <cellStyle name="Обычный 7 2 3 5 3 2 3 6" xfId="1585"/>
    <cellStyle name="Обычный 7 2 3 5 3 2 3 7" xfId="1586"/>
    <cellStyle name="Обычный 7 2 3 5 3 2 3 8" xfId="1587"/>
    <cellStyle name="Обычный 7 2 3 5 3 2 3 9" xfId="1588"/>
    <cellStyle name="Обычный 7 2 3 5 3 2 4" xfId="1589"/>
    <cellStyle name="Обычный 7 2 3 5 3 2 4 2" xfId="1590"/>
    <cellStyle name="Обычный 7 2 3 5 3 2 4 3" xfId="1591"/>
    <cellStyle name="Обычный 7 2 3 5 3 2 4 4" xfId="1592"/>
    <cellStyle name="Обычный 7 2 3 5 3 2 4 5" xfId="1593"/>
    <cellStyle name="Обычный 7 2 3 5 3 2 4 6" xfId="1594"/>
    <cellStyle name="Обычный 7 2 3 5 3 2 4 7" xfId="1595"/>
    <cellStyle name="Обычный 7 2 3 5 3 2 4 8" xfId="1596"/>
    <cellStyle name="Обычный 7 2 3 5 3 2 4 9" xfId="1597"/>
    <cellStyle name="Обычный 7 2 3 5 3 2 5" xfId="1598"/>
    <cellStyle name="Обычный 7 2 3 5 3 2 6" xfId="1599"/>
    <cellStyle name="Обычный 7 2 3 5 3 2 7" xfId="1600"/>
    <cellStyle name="Обычный 7 2 3 5 3 2 8" xfId="1601"/>
    <cellStyle name="Обычный 7 2 3 5 3 2 9" xfId="1602"/>
    <cellStyle name="Обычный 7 2 3 5 3 3" xfId="1603"/>
    <cellStyle name="Обычный 7 2 3 5 3 3 2" xfId="1604"/>
    <cellStyle name="Обычный 7 2 3 5 3 3 3" xfId="1605"/>
    <cellStyle name="Обычный 7 2 3 5 3 3 4" xfId="1606"/>
    <cellStyle name="Обычный 7 2 3 5 3 3 5" xfId="1607"/>
    <cellStyle name="Обычный 7 2 3 5 3 3 6" xfId="1608"/>
    <cellStyle name="Обычный 7 2 3 5 3 3 7" xfId="1609"/>
    <cellStyle name="Обычный 7 2 3 5 3 3 8" xfId="1610"/>
    <cellStyle name="Обычный 7 2 3 5 3 3 9" xfId="1611"/>
    <cellStyle name="Обычный 7 2 3 5 3 4" xfId="1612"/>
    <cellStyle name="Обычный 7 2 3 5 3 5" xfId="1613"/>
    <cellStyle name="Обычный 7 2 3 5 3 6" xfId="1614"/>
    <cellStyle name="Обычный 7 2 3 5 3 7" xfId="1615"/>
    <cellStyle name="Обычный 7 2 3 5 3 8" xfId="1616"/>
    <cellStyle name="Обычный 7 2 3 5 3 9" xfId="1617"/>
    <cellStyle name="Обычный 7 2 3 5 4" xfId="1618"/>
    <cellStyle name="Обычный 7 2 3 5 4 2" xfId="1619"/>
    <cellStyle name="Обычный 7 2 3 5 4 3" xfId="1620"/>
    <cellStyle name="Обычный 7 2 3 5 4 4" xfId="1621"/>
    <cellStyle name="Обычный 7 2 3 5 4 5" xfId="1622"/>
    <cellStyle name="Обычный 7 2 3 5 4 6" xfId="1623"/>
    <cellStyle name="Обычный 7 2 3 5 4 7" xfId="1624"/>
    <cellStyle name="Обычный 7 2 3 5 4 8" xfId="1625"/>
    <cellStyle name="Обычный 7 2 3 5 4 9" xfId="1626"/>
    <cellStyle name="Обычный 7 2 3 5 5" xfId="1627"/>
    <cellStyle name="Обычный 7 2 3 5 6" xfId="1628"/>
    <cellStyle name="Обычный 7 2 3 5 7" xfId="1629"/>
    <cellStyle name="Обычный 7 2 3 5 8" xfId="1630"/>
    <cellStyle name="Обычный 7 2 3 5 9" xfId="1631"/>
    <cellStyle name="Обычный 7 2 3 6" xfId="1632"/>
    <cellStyle name="Обычный 7 2 3 6 2" xfId="1633"/>
    <cellStyle name="Обычный 7 2 3 6 3" xfId="1634"/>
    <cellStyle name="Обычный 7 2 3 6 4" xfId="1635"/>
    <cellStyle name="Обычный 7 2 3 6 5" xfId="1636"/>
    <cellStyle name="Обычный 7 2 3 6 6" xfId="1637"/>
    <cellStyle name="Обычный 7 2 3 6 7" xfId="1638"/>
    <cellStyle name="Обычный 7 2 3 6 8" xfId="1639"/>
    <cellStyle name="Обычный 7 2 3 6 9" xfId="1640"/>
    <cellStyle name="Обычный 7 2 3 7" xfId="1641"/>
    <cellStyle name="Обычный 7 2 3 8" xfId="1642"/>
    <cellStyle name="Обычный 7 2 3 9" xfId="1643"/>
    <cellStyle name="Обычный 7 2 4" xfId="1644"/>
    <cellStyle name="Обычный 7 2 4 10" xfId="1645"/>
    <cellStyle name="Обычный 7 2 4 11" xfId="1646"/>
    <cellStyle name="Обычный 7 2 4 12" xfId="1647"/>
    <cellStyle name="Обычный 7 2 4 13" xfId="1648"/>
    <cellStyle name="Обычный 7 2 4 14" xfId="1649"/>
    <cellStyle name="Обычный 7 2 4 2" xfId="1650"/>
    <cellStyle name="Обычный 7 2 4 2 10" xfId="1651"/>
    <cellStyle name="Обычный 7 2 4 2 2" xfId="1652"/>
    <cellStyle name="Обычный 7 2 4 2 2 2" xfId="1653"/>
    <cellStyle name="Обычный 7 2 4 2 2 3" xfId="1654"/>
    <cellStyle name="Обычный 7 2 4 2 2 4" xfId="1655"/>
    <cellStyle name="Обычный 7 2 4 2 2 5" xfId="1656"/>
    <cellStyle name="Обычный 7 2 4 2 2 6" xfId="1657"/>
    <cellStyle name="Обычный 7 2 4 2 2 7" xfId="1658"/>
    <cellStyle name="Обычный 7 2 4 2 2 8" xfId="1659"/>
    <cellStyle name="Обычный 7 2 4 2 2 9" xfId="1660"/>
    <cellStyle name="Обычный 7 2 4 2 3" xfId="1661"/>
    <cellStyle name="Обычный 7 2 4 2 4" xfId="1662"/>
    <cellStyle name="Обычный 7 2 4 2 5" xfId="1663"/>
    <cellStyle name="Обычный 7 2 4 2 6" xfId="1664"/>
    <cellStyle name="Обычный 7 2 4 2 7" xfId="1665"/>
    <cellStyle name="Обычный 7 2 4 2 8" xfId="1666"/>
    <cellStyle name="Обычный 7 2 4 2 9" xfId="1667"/>
    <cellStyle name="Обычный 7 2 4 3" xfId="1668"/>
    <cellStyle name="Обычный 7 2 4 3 10" xfId="1669"/>
    <cellStyle name="Обычный 7 2 4 3 2" xfId="1670"/>
    <cellStyle name="Обычный 7 2 4 3 2 2" xfId="1671"/>
    <cellStyle name="Обычный 7 2 4 3 2 3" xfId="1672"/>
    <cellStyle name="Обычный 7 2 4 3 2 4" xfId="1673"/>
    <cellStyle name="Обычный 7 2 4 3 2 5" xfId="1674"/>
    <cellStyle name="Обычный 7 2 4 3 2 6" xfId="1675"/>
    <cellStyle name="Обычный 7 2 4 3 2 7" xfId="1676"/>
    <cellStyle name="Обычный 7 2 4 3 2 8" xfId="1677"/>
    <cellStyle name="Обычный 7 2 4 3 2 9" xfId="1678"/>
    <cellStyle name="Обычный 7 2 4 3 3" xfId="1679"/>
    <cellStyle name="Обычный 7 2 4 3 4" xfId="1680"/>
    <cellStyle name="Обычный 7 2 4 3 5" xfId="1681"/>
    <cellStyle name="Обычный 7 2 4 3 6" xfId="1682"/>
    <cellStyle name="Обычный 7 2 4 3 7" xfId="1683"/>
    <cellStyle name="Обычный 7 2 4 3 8" xfId="1684"/>
    <cellStyle name="Обычный 7 2 4 3 9" xfId="1685"/>
    <cellStyle name="Обычный 7 2 4 4" xfId="1686"/>
    <cellStyle name="Обычный 7 2 4 4 10" xfId="1687"/>
    <cellStyle name="Обычный 7 2 4 4 2" xfId="1688"/>
    <cellStyle name="Обычный 7 2 4 4 2 2" xfId="1689"/>
    <cellStyle name="Обычный 7 2 4 4 2 3" xfId="1690"/>
    <cellStyle name="Обычный 7 2 4 4 2 4" xfId="1691"/>
    <cellStyle name="Обычный 7 2 4 4 2 5" xfId="1692"/>
    <cellStyle name="Обычный 7 2 4 4 2 6" xfId="1693"/>
    <cellStyle name="Обычный 7 2 4 4 2 7" xfId="1694"/>
    <cellStyle name="Обычный 7 2 4 4 2 8" xfId="1695"/>
    <cellStyle name="Обычный 7 2 4 4 2 9" xfId="1696"/>
    <cellStyle name="Обычный 7 2 4 4 3" xfId="1697"/>
    <cellStyle name="Обычный 7 2 4 4 4" xfId="1698"/>
    <cellStyle name="Обычный 7 2 4 4 5" xfId="1699"/>
    <cellStyle name="Обычный 7 2 4 4 6" xfId="1700"/>
    <cellStyle name="Обычный 7 2 4 4 7" xfId="1701"/>
    <cellStyle name="Обычный 7 2 4 4 8" xfId="1702"/>
    <cellStyle name="Обычный 7 2 4 4 9" xfId="1703"/>
    <cellStyle name="Обычный 7 2 4 5" xfId="1704"/>
    <cellStyle name="Обычный 7 2 4 5 10" xfId="1705"/>
    <cellStyle name="Обычный 7 2 4 5 11" xfId="1706"/>
    <cellStyle name="Обычный 7 2 4 5 12" xfId="1707"/>
    <cellStyle name="Обычный 7 2 4 5 2" xfId="1708"/>
    <cellStyle name="Обычный 7 2 4 5 2 10" xfId="1709"/>
    <cellStyle name="Обычный 7 2 4 5 2 2" xfId="1710"/>
    <cellStyle name="Обычный 7 2 4 5 2 2 2" xfId="1711"/>
    <cellStyle name="Обычный 7 2 4 5 2 2 3" xfId="1712"/>
    <cellStyle name="Обычный 7 2 4 5 2 2 4" xfId="1713"/>
    <cellStyle name="Обычный 7 2 4 5 2 2 5" xfId="1714"/>
    <cellStyle name="Обычный 7 2 4 5 2 2 6" xfId="1715"/>
    <cellStyle name="Обычный 7 2 4 5 2 2 7" xfId="1716"/>
    <cellStyle name="Обычный 7 2 4 5 2 2 8" xfId="1717"/>
    <cellStyle name="Обычный 7 2 4 5 2 2 9" xfId="1718"/>
    <cellStyle name="Обычный 7 2 4 5 2 3" xfId="1719"/>
    <cellStyle name="Обычный 7 2 4 5 2 4" xfId="1720"/>
    <cellStyle name="Обычный 7 2 4 5 2 5" xfId="1721"/>
    <cellStyle name="Обычный 7 2 4 5 2 6" xfId="1722"/>
    <cellStyle name="Обычный 7 2 4 5 2 7" xfId="1723"/>
    <cellStyle name="Обычный 7 2 4 5 2 8" xfId="1724"/>
    <cellStyle name="Обычный 7 2 4 5 2 9" xfId="1725"/>
    <cellStyle name="Обычный 7 2 4 5 3" xfId="1726"/>
    <cellStyle name="Обычный 7 2 4 5 3 10" xfId="1727"/>
    <cellStyle name="Обычный 7 2 4 5 3 11" xfId="1728"/>
    <cellStyle name="Обычный 7 2 4 5 3 2" xfId="1729"/>
    <cellStyle name="Обычный 7 2 4 5 3 2 10" xfId="1730"/>
    <cellStyle name="Обычный 7 2 4 5 3 2 11" xfId="1731"/>
    <cellStyle name="Обычный 7 2 4 5 3 2 12" xfId="1732"/>
    <cellStyle name="Обычный 7 2 4 5 3 2 2" xfId="1733"/>
    <cellStyle name="Обычный 7 2 4 5 3 2 2 10" xfId="1734"/>
    <cellStyle name="Обычный 7 2 4 5 3 2 2 2" xfId="1735"/>
    <cellStyle name="Обычный 7 2 4 5 3 2 2 2 2" xfId="1736"/>
    <cellStyle name="Обычный 7 2 4 5 3 2 2 2 3" xfId="1737"/>
    <cellStyle name="Обычный 7 2 4 5 3 2 2 2 4" xfId="1738"/>
    <cellStyle name="Обычный 7 2 4 5 3 2 2 2 5" xfId="1739"/>
    <cellStyle name="Обычный 7 2 4 5 3 2 2 2 6" xfId="1740"/>
    <cellStyle name="Обычный 7 2 4 5 3 2 2 2 7" xfId="1741"/>
    <cellStyle name="Обычный 7 2 4 5 3 2 2 2 8" xfId="1742"/>
    <cellStyle name="Обычный 7 2 4 5 3 2 2 2 9" xfId="1743"/>
    <cellStyle name="Обычный 7 2 4 5 3 2 2 3" xfId="1744"/>
    <cellStyle name="Обычный 7 2 4 5 3 2 2 4" xfId="1745"/>
    <cellStyle name="Обычный 7 2 4 5 3 2 2 5" xfId="1746"/>
    <cellStyle name="Обычный 7 2 4 5 3 2 2 6" xfId="1747"/>
    <cellStyle name="Обычный 7 2 4 5 3 2 2 7" xfId="1748"/>
    <cellStyle name="Обычный 7 2 4 5 3 2 2 8" xfId="1749"/>
    <cellStyle name="Обычный 7 2 4 5 3 2 2 9" xfId="1750"/>
    <cellStyle name="Обычный 7 2 4 5 3 2 3" xfId="1751"/>
    <cellStyle name="Обычный 7 2 4 5 3 2 3 10" xfId="1752"/>
    <cellStyle name="Обычный 7 2 4 5 3 2 3 11" xfId="1753"/>
    <cellStyle name="Обычный 7 2 4 5 3 2 3 12" xfId="1754"/>
    <cellStyle name="Обычный 7 2 4 5 3 2 3 13" xfId="1755"/>
    <cellStyle name="Обычный 7 2 4 5 3 2 3 2" xfId="1756"/>
    <cellStyle name="Обычный 7 2 4 5 3 2 3 2 10" xfId="1757"/>
    <cellStyle name="Обычный 7 2 4 5 3 2 3 2 2" xfId="1758"/>
    <cellStyle name="Обычный 7 2 4 5 3 2 3 2 2 2" xfId="1759"/>
    <cellStyle name="Обычный 7 2 4 5 3 2 3 2 2 3" xfId="1760"/>
    <cellStyle name="Обычный 7 2 4 5 3 2 3 2 2 4" xfId="1761"/>
    <cellStyle name="Обычный 7 2 4 5 3 2 3 2 2 5" xfId="1762"/>
    <cellStyle name="Обычный 7 2 4 5 3 2 3 2 2 6" xfId="1763"/>
    <cellStyle name="Обычный 7 2 4 5 3 2 3 2 2 7" xfId="1764"/>
    <cellStyle name="Обычный 7 2 4 5 3 2 3 2 2 8" xfId="1765"/>
    <cellStyle name="Обычный 7 2 4 5 3 2 3 2 2 9" xfId="1766"/>
    <cellStyle name="Обычный 7 2 4 5 3 2 3 2 3" xfId="1767"/>
    <cellStyle name="Обычный 7 2 4 5 3 2 3 2 4" xfId="1768"/>
    <cellStyle name="Обычный 7 2 4 5 3 2 3 2 5" xfId="1769"/>
    <cellStyle name="Обычный 7 2 4 5 3 2 3 2 6" xfId="1770"/>
    <cellStyle name="Обычный 7 2 4 5 3 2 3 2 7" xfId="1771"/>
    <cellStyle name="Обычный 7 2 4 5 3 2 3 2 8" xfId="1772"/>
    <cellStyle name="Обычный 7 2 4 5 3 2 3 2 9" xfId="1773"/>
    <cellStyle name="Обычный 7 2 4 5 3 2 3 3" xfId="1774"/>
    <cellStyle name="Обычный 7 2 4 5 3 2 3 3 10" xfId="1775"/>
    <cellStyle name="Обычный 7 2 4 5 3 2 3 3 2" xfId="1776"/>
    <cellStyle name="Обычный 7 2 4 5 3 2 3 3 2 2" xfId="1777"/>
    <cellStyle name="Обычный 7 2 4 5 3 2 3 3 2 3" xfId="1778"/>
    <cellStyle name="Обычный 7 2 4 5 3 2 3 3 2 4" xfId="1779"/>
    <cellStyle name="Обычный 7 2 4 5 3 2 3 3 2 5" xfId="1780"/>
    <cellStyle name="Обычный 7 2 4 5 3 2 3 3 2 6" xfId="1781"/>
    <cellStyle name="Обычный 7 2 4 5 3 2 3 3 2 7" xfId="1782"/>
    <cellStyle name="Обычный 7 2 4 5 3 2 3 3 2 8" xfId="1783"/>
    <cellStyle name="Обычный 7 2 4 5 3 2 3 3 2 9" xfId="1784"/>
    <cellStyle name="Обычный 7 2 4 5 3 2 3 3 3" xfId="1785"/>
    <cellStyle name="Обычный 7 2 4 5 3 2 3 3 4" xfId="1786"/>
    <cellStyle name="Обычный 7 2 4 5 3 2 3 3 5" xfId="1787"/>
    <cellStyle name="Обычный 7 2 4 5 3 2 3 3 6" xfId="1788"/>
    <cellStyle name="Обычный 7 2 4 5 3 2 3 3 7" xfId="1789"/>
    <cellStyle name="Обычный 7 2 4 5 3 2 3 3 8" xfId="1790"/>
    <cellStyle name="Обычный 7 2 4 5 3 2 3 3 9" xfId="1791"/>
    <cellStyle name="Обычный 7 2 4 5 3 2 3 4" xfId="1792"/>
    <cellStyle name="Обычный 7 2 4 5 3 2 3 4 10" xfId="1793"/>
    <cellStyle name="Обычный 7 2 4 5 3 2 3 4 11" xfId="1794"/>
    <cellStyle name="Обычный 7 2 4 5 3 2 3 4 2" xfId="1795"/>
    <cellStyle name="Обычный 7 2 4 5 3 2 3 4 2 10" xfId="1796"/>
    <cellStyle name="Обычный 7 2 4 5 3 2 3 4 2 2" xfId="1797"/>
    <cellStyle name="Обычный 7 2 4 5 3 2 3 4 2 2 2" xfId="1798"/>
    <cellStyle name="Обычный 7 2 4 5 3 2 3 4 2 2 3" xfId="1799"/>
    <cellStyle name="Обычный 7 2 4 5 3 2 3 4 2 2 4" xfId="1800"/>
    <cellStyle name="Обычный 7 2 4 5 3 2 3 4 2 2 5" xfId="1801"/>
    <cellStyle name="Обычный 7 2 4 5 3 2 3 4 2 2 6" xfId="1802"/>
    <cellStyle name="Обычный 7 2 4 5 3 2 3 4 2 2 7" xfId="1803"/>
    <cellStyle name="Обычный 7 2 4 5 3 2 3 4 2 2 8" xfId="1804"/>
    <cellStyle name="Обычный 7 2 4 5 3 2 3 4 2 2 9" xfId="1805"/>
    <cellStyle name="Обычный 7 2 4 5 3 2 3 4 2 3" xfId="1806"/>
    <cellStyle name="Обычный 7 2 4 5 3 2 3 4 2 4" xfId="1807"/>
    <cellStyle name="Обычный 7 2 4 5 3 2 3 4 2 5" xfId="1808"/>
    <cellStyle name="Обычный 7 2 4 5 3 2 3 4 2 6" xfId="1809"/>
    <cellStyle name="Обычный 7 2 4 5 3 2 3 4 2 7" xfId="1810"/>
    <cellStyle name="Обычный 7 2 4 5 3 2 3 4 2 8" xfId="1811"/>
    <cellStyle name="Обычный 7 2 4 5 3 2 3 4 2 9" xfId="1812"/>
    <cellStyle name="Обычный 7 2 4 5 3 2 3 4 3" xfId="1813"/>
    <cellStyle name="Обычный 7 2 4 5 3 2 3 4 3 2" xfId="1814"/>
    <cellStyle name="Обычный 7 2 4 5 3 2 3 4 3 3" xfId="1815"/>
    <cellStyle name="Обычный 7 2 4 5 3 2 3 4 3 4" xfId="1816"/>
    <cellStyle name="Обычный 7 2 4 5 3 2 3 4 3 5" xfId="1817"/>
    <cellStyle name="Обычный 7 2 4 5 3 2 3 4 3 6" xfId="1818"/>
    <cellStyle name="Обычный 7 2 4 5 3 2 3 4 3 7" xfId="1819"/>
    <cellStyle name="Обычный 7 2 4 5 3 2 3 4 3 8" xfId="1820"/>
    <cellStyle name="Обычный 7 2 4 5 3 2 3 4 3 9" xfId="1821"/>
    <cellStyle name="Обычный 7 2 4 5 3 2 3 4 4" xfId="1822"/>
    <cellStyle name="Обычный 7 2 4 5 3 2 3 4 5" xfId="1823"/>
    <cellStyle name="Обычный 7 2 4 5 3 2 3 4 6" xfId="1824"/>
    <cellStyle name="Обычный 7 2 4 5 3 2 3 4 7" xfId="1825"/>
    <cellStyle name="Обычный 7 2 4 5 3 2 3 4 8" xfId="1826"/>
    <cellStyle name="Обычный 7 2 4 5 3 2 3 4 9" xfId="1827"/>
    <cellStyle name="Обычный 7 2 4 5 3 2 3 5" xfId="1828"/>
    <cellStyle name="Обычный 7 2 4 5 3 2 3 5 2" xfId="1829"/>
    <cellStyle name="Обычный 7 2 4 5 3 2 3 5 3" xfId="1830"/>
    <cellStyle name="Обычный 7 2 4 5 3 2 3 5 4" xfId="1831"/>
    <cellStyle name="Обычный 7 2 4 5 3 2 3 5 5" xfId="1832"/>
    <cellStyle name="Обычный 7 2 4 5 3 2 3 5 6" xfId="1833"/>
    <cellStyle name="Обычный 7 2 4 5 3 2 3 5 7" xfId="1834"/>
    <cellStyle name="Обычный 7 2 4 5 3 2 3 5 8" xfId="1835"/>
    <cellStyle name="Обычный 7 2 4 5 3 2 3 5 9" xfId="1836"/>
    <cellStyle name="Обычный 7 2 4 5 3 2 3 6" xfId="1837"/>
    <cellStyle name="Обычный 7 2 4 5 3 2 3 7" xfId="1838"/>
    <cellStyle name="Обычный 7 2 4 5 3 2 3 8" xfId="1839"/>
    <cellStyle name="Обычный 7 2 4 5 3 2 3 9" xfId="1840"/>
    <cellStyle name="Обычный 7 2 4 5 3 2 4" xfId="1841"/>
    <cellStyle name="Обычный 7 2 4 5 3 2 4 2" xfId="1842"/>
    <cellStyle name="Обычный 7 2 4 5 3 2 4 3" xfId="1843"/>
    <cellStyle name="Обычный 7 2 4 5 3 2 4 4" xfId="1844"/>
    <cellStyle name="Обычный 7 2 4 5 3 2 4 5" xfId="1845"/>
    <cellStyle name="Обычный 7 2 4 5 3 2 4 6" xfId="1846"/>
    <cellStyle name="Обычный 7 2 4 5 3 2 4 7" xfId="1847"/>
    <cellStyle name="Обычный 7 2 4 5 3 2 4 8" xfId="1848"/>
    <cellStyle name="Обычный 7 2 4 5 3 2 4 9" xfId="1849"/>
    <cellStyle name="Обычный 7 2 4 5 3 2 5" xfId="1850"/>
    <cellStyle name="Обычный 7 2 4 5 3 2 6" xfId="1851"/>
    <cellStyle name="Обычный 7 2 4 5 3 2 7" xfId="1852"/>
    <cellStyle name="Обычный 7 2 4 5 3 2 8" xfId="1853"/>
    <cellStyle name="Обычный 7 2 4 5 3 2 9" xfId="1854"/>
    <cellStyle name="Обычный 7 2 4 5 3 3" xfId="1855"/>
    <cellStyle name="Обычный 7 2 4 5 3 3 2" xfId="1856"/>
    <cellStyle name="Обычный 7 2 4 5 3 3 3" xfId="1857"/>
    <cellStyle name="Обычный 7 2 4 5 3 3 4" xfId="1858"/>
    <cellStyle name="Обычный 7 2 4 5 3 3 5" xfId="1859"/>
    <cellStyle name="Обычный 7 2 4 5 3 3 6" xfId="1860"/>
    <cellStyle name="Обычный 7 2 4 5 3 3 7" xfId="1861"/>
    <cellStyle name="Обычный 7 2 4 5 3 3 8" xfId="1862"/>
    <cellStyle name="Обычный 7 2 4 5 3 3 9" xfId="1863"/>
    <cellStyle name="Обычный 7 2 4 5 3 4" xfId="1864"/>
    <cellStyle name="Обычный 7 2 4 5 3 5" xfId="1865"/>
    <cellStyle name="Обычный 7 2 4 5 3 6" xfId="1866"/>
    <cellStyle name="Обычный 7 2 4 5 3 7" xfId="1867"/>
    <cellStyle name="Обычный 7 2 4 5 3 8" xfId="1868"/>
    <cellStyle name="Обычный 7 2 4 5 3 9" xfId="1869"/>
    <cellStyle name="Обычный 7 2 4 5 4" xfId="1870"/>
    <cellStyle name="Обычный 7 2 4 5 4 2" xfId="1871"/>
    <cellStyle name="Обычный 7 2 4 5 4 3" xfId="1872"/>
    <cellStyle name="Обычный 7 2 4 5 4 4" xfId="1873"/>
    <cellStyle name="Обычный 7 2 4 5 4 5" xfId="1874"/>
    <cellStyle name="Обычный 7 2 4 5 4 6" xfId="1875"/>
    <cellStyle name="Обычный 7 2 4 5 4 7" xfId="1876"/>
    <cellStyle name="Обычный 7 2 4 5 4 8" xfId="1877"/>
    <cellStyle name="Обычный 7 2 4 5 4 9" xfId="1878"/>
    <cellStyle name="Обычный 7 2 4 5 5" xfId="1879"/>
    <cellStyle name="Обычный 7 2 4 5 6" xfId="1880"/>
    <cellStyle name="Обычный 7 2 4 5 7" xfId="1881"/>
    <cellStyle name="Обычный 7 2 4 5 8" xfId="1882"/>
    <cellStyle name="Обычный 7 2 4 5 9" xfId="1883"/>
    <cellStyle name="Обычный 7 2 4 6" xfId="1884"/>
    <cellStyle name="Обычный 7 2 4 6 2" xfId="1885"/>
    <cellStyle name="Обычный 7 2 4 6 3" xfId="1886"/>
    <cellStyle name="Обычный 7 2 4 6 4" xfId="1887"/>
    <cellStyle name="Обычный 7 2 4 6 5" xfId="1888"/>
    <cellStyle name="Обычный 7 2 4 6 6" xfId="1889"/>
    <cellStyle name="Обычный 7 2 4 6 7" xfId="1890"/>
    <cellStyle name="Обычный 7 2 4 6 8" xfId="1891"/>
    <cellStyle name="Обычный 7 2 4 6 9" xfId="1892"/>
    <cellStyle name="Обычный 7 2 4 7" xfId="1893"/>
    <cellStyle name="Обычный 7 2 4 8" xfId="1894"/>
    <cellStyle name="Обычный 7 2 4 9" xfId="1895"/>
    <cellStyle name="Обычный 7 2 5" xfId="1896"/>
    <cellStyle name="Обычный 7 2 5 10" xfId="1897"/>
    <cellStyle name="Обычный 7 2 5 2" xfId="1898"/>
    <cellStyle name="Обычный 7 2 5 2 2" xfId="1899"/>
    <cellStyle name="Обычный 7 2 5 2 3" xfId="1900"/>
    <cellStyle name="Обычный 7 2 5 2 4" xfId="1901"/>
    <cellStyle name="Обычный 7 2 5 2 5" xfId="1902"/>
    <cellStyle name="Обычный 7 2 5 2 6" xfId="1903"/>
    <cellStyle name="Обычный 7 2 5 2 7" xfId="1904"/>
    <cellStyle name="Обычный 7 2 5 2 8" xfId="1905"/>
    <cellStyle name="Обычный 7 2 5 2 9" xfId="1906"/>
    <cellStyle name="Обычный 7 2 5 3" xfId="1907"/>
    <cellStyle name="Обычный 7 2 5 4" xfId="1908"/>
    <cellStyle name="Обычный 7 2 5 5" xfId="1909"/>
    <cellStyle name="Обычный 7 2 5 6" xfId="1910"/>
    <cellStyle name="Обычный 7 2 5 7" xfId="1911"/>
    <cellStyle name="Обычный 7 2 5 8" xfId="1912"/>
    <cellStyle name="Обычный 7 2 5 9" xfId="1913"/>
    <cellStyle name="Обычный 7 2 6" xfId="1914"/>
    <cellStyle name="Обычный 7 2 6 10" xfId="1915"/>
    <cellStyle name="Обычный 7 2 6 2" xfId="1916"/>
    <cellStyle name="Обычный 7 2 6 2 2" xfId="1917"/>
    <cellStyle name="Обычный 7 2 6 2 3" xfId="1918"/>
    <cellStyle name="Обычный 7 2 6 2 4" xfId="1919"/>
    <cellStyle name="Обычный 7 2 6 2 5" xfId="1920"/>
    <cellStyle name="Обычный 7 2 6 2 6" xfId="1921"/>
    <cellStyle name="Обычный 7 2 6 2 7" xfId="1922"/>
    <cellStyle name="Обычный 7 2 6 2 8" xfId="1923"/>
    <cellStyle name="Обычный 7 2 6 2 9" xfId="1924"/>
    <cellStyle name="Обычный 7 2 6 3" xfId="1925"/>
    <cellStyle name="Обычный 7 2 6 4" xfId="1926"/>
    <cellStyle name="Обычный 7 2 6 5" xfId="1927"/>
    <cellStyle name="Обычный 7 2 6 6" xfId="1928"/>
    <cellStyle name="Обычный 7 2 6 7" xfId="1929"/>
    <cellStyle name="Обычный 7 2 6 8" xfId="1930"/>
    <cellStyle name="Обычный 7 2 6 9" xfId="1931"/>
    <cellStyle name="Обычный 7 2 7" xfId="1932"/>
    <cellStyle name="Обычный 7 2 7 10" xfId="1933"/>
    <cellStyle name="Обычный 7 2 7 2" xfId="1934"/>
    <cellStyle name="Обычный 7 2 7 2 2" xfId="1935"/>
    <cellStyle name="Обычный 7 2 7 2 3" xfId="1936"/>
    <cellStyle name="Обычный 7 2 7 2 4" xfId="1937"/>
    <cellStyle name="Обычный 7 2 7 2 5" xfId="1938"/>
    <cellStyle name="Обычный 7 2 7 2 6" xfId="1939"/>
    <cellStyle name="Обычный 7 2 7 2 7" xfId="1940"/>
    <cellStyle name="Обычный 7 2 7 2 8" xfId="1941"/>
    <cellStyle name="Обычный 7 2 7 2 9" xfId="1942"/>
    <cellStyle name="Обычный 7 2 7 3" xfId="1943"/>
    <cellStyle name="Обычный 7 2 7 4" xfId="1944"/>
    <cellStyle name="Обычный 7 2 7 5" xfId="1945"/>
    <cellStyle name="Обычный 7 2 7 6" xfId="1946"/>
    <cellStyle name="Обычный 7 2 7 7" xfId="1947"/>
    <cellStyle name="Обычный 7 2 7 8" xfId="1948"/>
    <cellStyle name="Обычный 7 2 7 9" xfId="1949"/>
    <cellStyle name="Обычный 7 2 8" xfId="1950"/>
    <cellStyle name="Обычный 7 2 8 10" xfId="1951"/>
    <cellStyle name="Обычный 7 2 8 11" xfId="1952"/>
    <cellStyle name="Обычный 7 2 8 12" xfId="1953"/>
    <cellStyle name="Обычный 7 2 8 2" xfId="1954"/>
    <cellStyle name="Обычный 7 2 8 2 10" xfId="1955"/>
    <cellStyle name="Обычный 7 2 8 2 2" xfId="1956"/>
    <cellStyle name="Обычный 7 2 8 2 2 2" xfId="1957"/>
    <cellStyle name="Обычный 7 2 8 2 2 3" xfId="1958"/>
    <cellStyle name="Обычный 7 2 8 2 2 4" xfId="1959"/>
    <cellStyle name="Обычный 7 2 8 2 2 5" xfId="1960"/>
    <cellStyle name="Обычный 7 2 8 2 2 6" xfId="1961"/>
    <cellStyle name="Обычный 7 2 8 2 2 7" xfId="1962"/>
    <cellStyle name="Обычный 7 2 8 2 2 8" xfId="1963"/>
    <cellStyle name="Обычный 7 2 8 2 2 9" xfId="1964"/>
    <cellStyle name="Обычный 7 2 8 2 3" xfId="1965"/>
    <cellStyle name="Обычный 7 2 8 2 4" xfId="1966"/>
    <cellStyle name="Обычный 7 2 8 2 5" xfId="1967"/>
    <cellStyle name="Обычный 7 2 8 2 6" xfId="1968"/>
    <cellStyle name="Обычный 7 2 8 2 7" xfId="1969"/>
    <cellStyle name="Обычный 7 2 8 2 8" xfId="1970"/>
    <cellStyle name="Обычный 7 2 8 2 9" xfId="1971"/>
    <cellStyle name="Обычный 7 2 8 3" xfId="1972"/>
    <cellStyle name="Обычный 7 2 8 3 10" xfId="1973"/>
    <cellStyle name="Обычный 7 2 8 3 11" xfId="1974"/>
    <cellStyle name="Обычный 7 2 8 3 2" xfId="1975"/>
    <cellStyle name="Обычный 7 2 8 3 2 10" xfId="1976"/>
    <cellStyle name="Обычный 7 2 8 3 2 11" xfId="1977"/>
    <cellStyle name="Обычный 7 2 8 3 2 12" xfId="1978"/>
    <cellStyle name="Обычный 7 2 8 3 2 2" xfId="1979"/>
    <cellStyle name="Обычный 7 2 8 3 2 2 10" xfId="1980"/>
    <cellStyle name="Обычный 7 2 8 3 2 2 2" xfId="1981"/>
    <cellStyle name="Обычный 7 2 8 3 2 2 2 2" xfId="1982"/>
    <cellStyle name="Обычный 7 2 8 3 2 2 2 3" xfId="1983"/>
    <cellStyle name="Обычный 7 2 8 3 2 2 2 4" xfId="1984"/>
    <cellStyle name="Обычный 7 2 8 3 2 2 2 5" xfId="1985"/>
    <cellStyle name="Обычный 7 2 8 3 2 2 2 6" xfId="1986"/>
    <cellStyle name="Обычный 7 2 8 3 2 2 2 7" xfId="1987"/>
    <cellStyle name="Обычный 7 2 8 3 2 2 2 8" xfId="1988"/>
    <cellStyle name="Обычный 7 2 8 3 2 2 2 9" xfId="1989"/>
    <cellStyle name="Обычный 7 2 8 3 2 2 3" xfId="1990"/>
    <cellStyle name="Обычный 7 2 8 3 2 2 4" xfId="1991"/>
    <cellStyle name="Обычный 7 2 8 3 2 2 5" xfId="1992"/>
    <cellStyle name="Обычный 7 2 8 3 2 2 6" xfId="1993"/>
    <cellStyle name="Обычный 7 2 8 3 2 2 7" xfId="1994"/>
    <cellStyle name="Обычный 7 2 8 3 2 2 8" xfId="1995"/>
    <cellStyle name="Обычный 7 2 8 3 2 2 9" xfId="1996"/>
    <cellStyle name="Обычный 7 2 8 3 2 3" xfId="1997"/>
    <cellStyle name="Обычный 7 2 8 3 2 3 10" xfId="1998"/>
    <cellStyle name="Обычный 7 2 8 3 2 3 11" xfId="1999"/>
    <cellStyle name="Обычный 7 2 8 3 2 3 12" xfId="2000"/>
    <cellStyle name="Обычный 7 2 8 3 2 3 13" xfId="2001"/>
    <cellStyle name="Обычный 7 2 8 3 2 3 2" xfId="2002"/>
    <cellStyle name="Обычный 7 2 8 3 2 3 2 10" xfId="2003"/>
    <cellStyle name="Обычный 7 2 8 3 2 3 2 2" xfId="2004"/>
    <cellStyle name="Обычный 7 2 8 3 2 3 2 2 2" xfId="2005"/>
    <cellStyle name="Обычный 7 2 8 3 2 3 2 2 3" xfId="2006"/>
    <cellStyle name="Обычный 7 2 8 3 2 3 2 2 4" xfId="2007"/>
    <cellStyle name="Обычный 7 2 8 3 2 3 2 2 5" xfId="2008"/>
    <cellStyle name="Обычный 7 2 8 3 2 3 2 2 6" xfId="2009"/>
    <cellStyle name="Обычный 7 2 8 3 2 3 2 2 7" xfId="2010"/>
    <cellStyle name="Обычный 7 2 8 3 2 3 2 2 8" xfId="2011"/>
    <cellStyle name="Обычный 7 2 8 3 2 3 2 2 9" xfId="2012"/>
    <cellStyle name="Обычный 7 2 8 3 2 3 2 3" xfId="2013"/>
    <cellStyle name="Обычный 7 2 8 3 2 3 2 4" xfId="2014"/>
    <cellStyle name="Обычный 7 2 8 3 2 3 2 5" xfId="2015"/>
    <cellStyle name="Обычный 7 2 8 3 2 3 2 6" xfId="2016"/>
    <cellStyle name="Обычный 7 2 8 3 2 3 2 7" xfId="2017"/>
    <cellStyle name="Обычный 7 2 8 3 2 3 2 8" xfId="2018"/>
    <cellStyle name="Обычный 7 2 8 3 2 3 2 9" xfId="2019"/>
    <cellStyle name="Обычный 7 2 8 3 2 3 3" xfId="2020"/>
    <cellStyle name="Обычный 7 2 8 3 2 3 3 10" xfId="2021"/>
    <cellStyle name="Обычный 7 2 8 3 2 3 3 2" xfId="2022"/>
    <cellStyle name="Обычный 7 2 8 3 2 3 3 2 2" xfId="2023"/>
    <cellStyle name="Обычный 7 2 8 3 2 3 3 2 3" xfId="2024"/>
    <cellStyle name="Обычный 7 2 8 3 2 3 3 2 4" xfId="2025"/>
    <cellStyle name="Обычный 7 2 8 3 2 3 3 2 5" xfId="2026"/>
    <cellStyle name="Обычный 7 2 8 3 2 3 3 2 6" xfId="2027"/>
    <cellStyle name="Обычный 7 2 8 3 2 3 3 2 7" xfId="2028"/>
    <cellStyle name="Обычный 7 2 8 3 2 3 3 2 8" xfId="2029"/>
    <cellStyle name="Обычный 7 2 8 3 2 3 3 2 9" xfId="2030"/>
    <cellStyle name="Обычный 7 2 8 3 2 3 3 3" xfId="2031"/>
    <cellStyle name="Обычный 7 2 8 3 2 3 3 4" xfId="2032"/>
    <cellStyle name="Обычный 7 2 8 3 2 3 3 5" xfId="2033"/>
    <cellStyle name="Обычный 7 2 8 3 2 3 3 6" xfId="2034"/>
    <cellStyle name="Обычный 7 2 8 3 2 3 3 7" xfId="2035"/>
    <cellStyle name="Обычный 7 2 8 3 2 3 3 8" xfId="2036"/>
    <cellStyle name="Обычный 7 2 8 3 2 3 3 9" xfId="2037"/>
    <cellStyle name="Обычный 7 2 8 3 2 3 4" xfId="2038"/>
    <cellStyle name="Обычный 7 2 8 3 2 3 4 10" xfId="2039"/>
    <cellStyle name="Обычный 7 2 8 3 2 3 4 11" xfId="2040"/>
    <cellStyle name="Обычный 7 2 8 3 2 3 4 2" xfId="2041"/>
    <cellStyle name="Обычный 7 2 8 3 2 3 4 2 10" xfId="2042"/>
    <cellStyle name="Обычный 7 2 8 3 2 3 4 2 2" xfId="2043"/>
    <cellStyle name="Обычный 7 2 8 3 2 3 4 2 2 2" xfId="2044"/>
    <cellStyle name="Обычный 7 2 8 3 2 3 4 2 2 3" xfId="2045"/>
    <cellStyle name="Обычный 7 2 8 3 2 3 4 2 2 4" xfId="2046"/>
    <cellStyle name="Обычный 7 2 8 3 2 3 4 2 2 5" xfId="2047"/>
    <cellStyle name="Обычный 7 2 8 3 2 3 4 2 2 6" xfId="2048"/>
    <cellStyle name="Обычный 7 2 8 3 2 3 4 2 2 7" xfId="2049"/>
    <cellStyle name="Обычный 7 2 8 3 2 3 4 2 2 8" xfId="2050"/>
    <cellStyle name="Обычный 7 2 8 3 2 3 4 2 2 9" xfId="2051"/>
    <cellStyle name="Обычный 7 2 8 3 2 3 4 2 3" xfId="2052"/>
    <cellStyle name="Обычный 7 2 8 3 2 3 4 2 4" xfId="2053"/>
    <cellStyle name="Обычный 7 2 8 3 2 3 4 2 5" xfId="2054"/>
    <cellStyle name="Обычный 7 2 8 3 2 3 4 2 6" xfId="2055"/>
    <cellStyle name="Обычный 7 2 8 3 2 3 4 2 7" xfId="2056"/>
    <cellStyle name="Обычный 7 2 8 3 2 3 4 2 8" xfId="2057"/>
    <cellStyle name="Обычный 7 2 8 3 2 3 4 2 9" xfId="2058"/>
    <cellStyle name="Обычный 7 2 8 3 2 3 4 3" xfId="2059"/>
    <cellStyle name="Обычный 7 2 8 3 2 3 4 3 2" xfId="2060"/>
    <cellStyle name="Обычный 7 2 8 3 2 3 4 3 3" xfId="2061"/>
    <cellStyle name="Обычный 7 2 8 3 2 3 4 3 4" xfId="2062"/>
    <cellStyle name="Обычный 7 2 8 3 2 3 4 3 5" xfId="2063"/>
    <cellStyle name="Обычный 7 2 8 3 2 3 4 3 6" xfId="2064"/>
    <cellStyle name="Обычный 7 2 8 3 2 3 4 3 7" xfId="2065"/>
    <cellStyle name="Обычный 7 2 8 3 2 3 4 3 8" xfId="2066"/>
    <cellStyle name="Обычный 7 2 8 3 2 3 4 3 9" xfId="2067"/>
    <cellStyle name="Обычный 7 2 8 3 2 3 4 4" xfId="2068"/>
    <cellStyle name="Обычный 7 2 8 3 2 3 4 5" xfId="2069"/>
    <cellStyle name="Обычный 7 2 8 3 2 3 4 6" xfId="2070"/>
    <cellStyle name="Обычный 7 2 8 3 2 3 4 7" xfId="2071"/>
    <cellStyle name="Обычный 7 2 8 3 2 3 4 8" xfId="2072"/>
    <cellStyle name="Обычный 7 2 8 3 2 3 4 9" xfId="2073"/>
    <cellStyle name="Обычный 7 2 8 3 2 3 5" xfId="2074"/>
    <cellStyle name="Обычный 7 2 8 3 2 3 5 2" xfId="2075"/>
    <cellStyle name="Обычный 7 2 8 3 2 3 5 3" xfId="2076"/>
    <cellStyle name="Обычный 7 2 8 3 2 3 5 4" xfId="2077"/>
    <cellStyle name="Обычный 7 2 8 3 2 3 5 5" xfId="2078"/>
    <cellStyle name="Обычный 7 2 8 3 2 3 5 6" xfId="2079"/>
    <cellStyle name="Обычный 7 2 8 3 2 3 5 7" xfId="2080"/>
    <cellStyle name="Обычный 7 2 8 3 2 3 5 8" xfId="2081"/>
    <cellStyle name="Обычный 7 2 8 3 2 3 5 9" xfId="2082"/>
    <cellStyle name="Обычный 7 2 8 3 2 3 6" xfId="2083"/>
    <cellStyle name="Обычный 7 2 8 3 2 3 7" xfId="2084"/>
    <cellStyle name="Обычный 7 2 8 3 2 3 8" xfId="2085"/>
    <cellStyle name="Обычный 7 2 8 3 2 3 9" xfId="2086"/>
    <cellStyle name="Обычный 7 2 8 3 2 4" xfId="2087"/>
    <cellStyle name="Обычный 7 2 8 3 2 4 2" xfId="2088"/>
    <cellStyle name="Обычный 7 2 8 3 2 4 3" xfId="2089"/>
    <cellStyle name="Обычный 7 2 8 3 2 4 4" xfId="2090"/>
    <cellStyle name="Обычный 7 2 8 3 2 4 5" xfId="2091"/>
    <cellStyle name="Обычный 7 2 8 3 2 4 6" xfId="2092"/>
    <cellStyle name="Обычный 7 2 8 3 2 4 7" xfId="2093"/>
    <cellStyle name="Обычный 7 2 8 3 2 4 8" xfId="2094"/>
    <cellStyle name="Обычный 7 2 8 3 2 4 9" xfId="2095"/>
    <cellStyle name="Обычный 7 2 8 3 2 5" xfId="2096"/>
    <cellStyle name="Обычный 7 2 8 3 2 6" xfId="2097"/>
    <cellStyle name="Обычный 7 2 8 3 2 7" xfId="2098"/>
    <cellStyle name="Обычный 7 2 8 3 2 8" xfId="2099"/>
    <cellStyle name="Обычный 7 2 8 3 2 9" xfId="2100"/>
    <cellStyle name="Обычный 7 2 8 3 3" xfId="2101"/>
    <cellStyle name="Обычный 7 2 8 3 3 2" xfId="2102"/>
    <cellStyle name="Обычный 7 2 8 3 3 3" xfId="2103"/>
    <cellStyle name="Обычный 7 2 8 3 3 4" xfId="2104"/>
    <cellStyle name="Обычный 7 2 8 3 3 5" xfId="2105"/>
    <cellStyle name="Обычный 7 2 8 3 3 6" xfId="2106"/>
    <cellStyle name="Обычный 7 2 8 3 3 7" xfId="2107"/>
    <cellStyle name="Обычный 7 2 8 3 3 8" xfId="2108"/>
    <cellStyle name="Обычный 7 2 8 3 3 9" xfId="2109"/>
    <cellStyle name="Обычный 7 2 8 3 4" xfId="2110"/>
    <cellStyle name="Обычный 7 2 8 3 5" xfId="2111"/>
    <cellStyle name="Обычный 7 2 8 3 6" xfId="2112"/>
    <cellStyle name="Обычный 7 2 8 3 7" xfId="2113"/>
    <cellStyle name="Обычный 7 2 8 3 8" xfId="2114"/>
    <cellStyle name="Обычный 7 2 8 3 9" xfId="2115"/>
    <cellStyle name="Обычный 7 2 8 4" xfId="2116"/>
    <cellStyle name="Обычный 7 2 8 4 2" xfId="2117"/>
    <cellStyle name="Обычный 7 2 8 4 3" xfId="2118"/>
    <cellStyle name="Обычный 7 2 8 4 4" xfId="2119"/>
    <cellStyle name="Обычный 7 2 8 4 5" xfId="2120"/>
    <cellStyle name="Обычный 7 2 8 4 6" xfId="2121"/>
    <cellStyle name="Обычный 7 2 8 4 7" xfId="2122"/>
    <cellStyle name="Обычный 7 2 8 4 8" xfId="2123"/>
    <cellStyle name="Обычный 7 2 8 4 9" xfId="2124"/>
    <cellStyle name="Обычный 7 2 8 5" xfId="2125"/>
    <cellStyle name="Обычный 7 2 8 6" xfId="2126"/>
    <cellStyle name="Обычный 7 2 8 7" xfId="2127"/>
    <cellStyle name="Обычный 7 2 8 8" xfId="2128"/>
    <cellStyle name="Обычный 7 2 8 9" xfId="2129"/>
    <cellStyle name="Обычный 7 2 9" xfId="2130"/>
    <cellStyle name="Обычный 7 2 9 2" xfId="2131"/>
    <cellStyle name="Обычный 7 2 9 3" xfId="2132"/>
    <cellStyle name="Обычный 7 2 9 4" xfId="2133"/>
    <cellStyle name="Обычный 7 2 9 5" xfId="2134"/>
    <cellStyle name="Обычный 7 2 9 6" xfId="2135"/>
    <cellStyle name="Обычный 7 2 9 7" xfId="2136"/>
    <cellStyle name="Обычный 7 2 9 8" xfId="2137"/>
    <cellStyle name="Обычный 7 2 9 9" xfId="2138"/>
    <cellStyle name="Обычный 7 20" xfId="2139"/>
    <cellStyle name="Обычный 7 20 2" xfId="2140"/>
    <cellStyle name="Обычный 7 200" xfId="2141"/>
    <cellStyle name="Обычный 7 201" xfId="2142"/>
    <cellStyle name="Обычный 7 202" xfId="2143"/>
    <cellStyle name="Обычный 7 203" xfId="2144"/>
    <cellStyle name="Обычный 7 204" xfId="2145"/>
    <cellStyle name="Обычный 7 21" xfId="2146"/>
    <cellStyle name="Обычный 7 22" xfId="2147"/>
    <cellStyle name="Обычный 7 23" xfId="2148"/>
    <cellStyle name="Обычный 7 24" xfId="2149"/>
    <cellStyle name="Обычный 7 25" xfId="2150"/>
    <cellStyle name="Обычный 7 26" xfId="2151"/>
    <cellStyle name="Обычный 7 27" xfId="2152"/>
    <cellStyle name="Обычный 7 28" xfId="2153"/>
    <cellStyle name="Обычный 7 29" xfId="2154"/>
    <cellStyle name="Обычный 7 3" xfId="2155"/>
    <cellStyle name="Обычный 7 3 2" xfId="2156"/>
    <cellStyle name="Обычный 7 30" xfId="2157"/>
    <cellStyle name="Обычный 7 31" xfId="2158"/>
    <cellStyle name="Обычный 7 32" xfId="2159"/>
    <cellStyle name="Обычный 7 33" xfId="2160"/>
    <cellStyle name="Обычный 7 34" xfId="2161"/>
    <cellStyle name="Обычный 7 35" xfId="2162"/>
    <cellStyle name="Обычный 7 36" xfId="2163"/>
    <cellStyle name="Обычный 7 37" xfId="2164"/>
    <cellStyle name="Обычный 7 38" xfId="2165"/>
    <cellStyle name="Обычный 7 39" xfId="2166"/>
    <cellStyle name="Обычный 7 4" xfId="2167"/>
    <cellStyle name="Обычный 7 4 10" xfId="2168"/>
    <cellStyle name="Обычный 7 4 11" xfId="2169"/>
    <cellStyle name="Обычный 7 4 12" xfId="2170"/>
    <cellStyle name="Обычный 7 4 13" xfId="2171"/>
    <cellStyle name="Обычный 7 4 14" xfId="2172"/>
    <cellStyle name="Обычный 7 4 15" xfId="2173"/>
    <cellStyle name="Обычный 7 4 2" xfId="2174"/>
    <cellStyle name="Обычный 7 4 2 10" xfId="2175"/>
    <cellStyle name="Обычный 7 4 2 2" xfId="2176"/>
    <cellStyle name="Обычный 7 4 2 2 2" xfId="2177"/>
    <cellStyle name="Обычный 7 4 2 2 3" xfId="2178"/>
    <cellStyle name="Обычный 7 4 2 2 4" xfId="2179"/>
    <cellStyle name="Обычный 7 4 2 2 5" xfId="2180"/>
    <cellStyle name="Обычный 7 4 2 2 6" xfId="2181"/>
    <cellStyle name="Обычный 7 4 2 2 7" xfId="2182"/>
    <cellStyle name="Обычный 7 4 2 2 8" xfId="2183"/>
    <cellStyle name="Обычный 7 4 2 2 9" xfId="2184"/>
    <cellStyle name="Обычный 7 4 2 3" xfId="2185"/>
    <cellStyle name="Обычный 7 4 2 4" xfId="2186"/>
    <cellStyle name="Обычный 7 4 2 5" xfId="2187"/>
    <cellStyle name="Обычный 7 4 2 6" xfId="2188"/>
    <cellStyle name="Обычный 7 4 2 7" xfId="2189"/>
    <cellStyle name="Обычный 7 4 2 8" xfId="2190"/>
    <cellStyle name="Обычный 7 4 2 9" xfId="2191"/>
    <cellStyle name="Обычный 7 4 3" xfId="2192"/>
    <cellStyle name="Обычный 7 4 3 10" xfId="2193"/>
    <cellStyle name="Обычный 7 4 3 2" xfId="2194"/>
    <cellStyle name="Обычный 7 4 3 2 2" xfId="2195"/>
    <cellStyle name="Обычный 7 4 3 2 3" xfId="2196"/>
    <cellStyle name="Обычный 7 4 3 2 4" xfId="2197"/>
    <cellStyle name="Обычный 7 4 3 2 5" xfId="2198"/>
    <cellStyle name="Обычный 7 4 3 2 6" xfId="2199"/>
    <cellStyle name="Обычный 7 4 3 2 7" xfId="2200"/>
    <cellStyle name="Обычный 7 4 3 2 8" xfId="2201"/>
    <cellStyle name="Обычный 7 4 3 2 9" xfId="2202"/>
    <cellStyle name="Обычный 7 4 3 3" xfId="2203"/>
    <cellStyle name="Обычный 7 4 3 4" xfId="2204"/>
    <cellStyle name="Обычный 7 4 3 5" xfId="2205"/>
    <cellStyle name="Обычный 7 4 3 6" xfId="2206"/>
    <cellStyle name="Обычный 7 4 3 7" xfId="2207"/>
    <cellStyle name="Обычный 7 4 3 8" xfId="2208"/>
    <cellStyle name="Обычный 7 4 3 9" xfId="2209"/>
    <cellStyle name="Обычный 7 4 4" xfId="2210"/>
    <cellStyle name="Обычный 7 4 4 10" xfId="2211"/>
    <cellStyle name="Обычный 7 4 4 2" xfId="2212"/>
    <cellStyle name="Обычный 7 4 4 2 2" xfId="2213"/>
    <cellStyle name="Обычный 7 4 4 2 3" xfId="2214"/>
    <cellStyle name="Обычный 7 4 4 2 4" xfId="2215"/>
    <cellStyle name="Обычный 7 4 4 2 5" xfId="2216"/>
    <cellStyle name="Обычный 7 4 4 2 6" xfId="2217"/>
    <cellStyle name="Обычный 7 4 4 2 7" xfId="2218"/>
    <cellStyle name="Обычный 7 4 4 2 8" xfId="2219"/>
    <cellStyle name="Обычный 7 4 4 2 9" xfId="2220"/>
    <cellStyle name="Обычный 7 4 4 3" xfId="2221"/>
    <cellStyle name="Обычный 7 4 4 4" xfId="2222"/>
    <cellStyle name="Обычный 7 4 4 5" xfId="2223"/>
    <cellStyle name="Обычный 7 4 4 6" xfId="2224"/>
    <cellStyle name="Обычный 7 4 4 7" xfId="2225"/>
    <cellStyle name="Обычный 7 4 4 8" xfId="2226"/>
    <cellStyle name="Обычный 7 4 4 9" xfId="2227"/>
    <cellStyle name="Обычный 7 4 5" xfId="2228"/>
    <cellStyle name="Обычный 7 4 5 10" xfId="2229"/>
    <cellStyle name="Обычный 7 4 5 11" xfId="2230"/>
    <cellStyle name="Обычный 7 4 5 12" xfId="2231"/>
    <cellStyle name="Обычный 7 4 5 2" xfId="2232"/>
    <cellStyle name="Обычный 7 4 5 2 10" xfId="2233"/>
    <cellStyle name="Обычный 7 4 5 2 2" xfId="2234"/>
    <cellStyle name="Обычный 7 4 5 2 2 2" xfId="2235"/>
    <cellStyle name="Обычный 7 4 5 2 2 3" xfId="2236"/>
    <cellStyle name="Обычный 7 4 5 2 2 4" xfId="2237"/>
    <cellStyle name="Обычный 7 4 5 2 2 5" xfId="2238"/>
    <cellStyle name="Обычный 7 4 5 2 2 6" xfId="2239"/>
    <cellStyle name="Обычный 7 4 5 2 2 7" xfId="2240"/>
    <cellStyle name="Обычный 7 4 5 2 2 8" xfId="2241"/>
    <cellStyle name="Обычный 7 4 5 2 2 9" xfId="2242"/>
    <cellStyle name="Обычный 7 4 5 2 3" xfId="2243"/>
    <cellStyle name="Обычный 7 4 5 2 4" xfId="2244"/>
    <cellStyle name="Обычный 7 4 5 2 5" xfId="2245"/>
    <cellStyle name="Обычный 7 4 5 2 6" xfId="2246"/>
    <cellStyle name="Обычный 7 4 5 2 7" xfId="2247"/>
    <cellStyle name="Обычный 7 4 5 2 8" xfId="2248"/>
    <cellStyle name="Обычный 7 4 5 2 9" xfId="2249"/>
    <cellStyle name="Обычный 7 4 5 3" xfId="2250"/>
    <cellStyle name="Обычный 7 4 5 3 10" xfId="2251"/>
    <cellStyle name="Обычный 7 4 5 3 11" xfId="2252"/>
    <cellStyle name="Обычный 7 4 5 3 2" xfId="2253"/>
    <cellStyle name="Обычный 7 4 5 3 2 10" xfId="2254"/>
    <cellStyle name="Обычный 7 4 5 3 2 11" xfId="2255"/>
    <cellStyle name="Обычный 7 4 5 3 2 12" xfId="2256"/>
    <cellStyle name="Обычный 7 4 5 3 2 2" xfId="2257"/>
    <cellStyle name="Обычный 7 4 5 3 2 2 10" xfId="2258"/>
    <cellStyle name="Обычный 7 4 5 3 2 2 2" xfId="2259"/>
    <cellStyle name="Обычный 7 4 5 3 2 2 2 2" xfId="2260"/>
    <cellStyle name="Обычный 7 4 5 3 2 2 2 3" xfId="2261"/>
    <cellStyle name="Обычный 7 4 5 3 2 2 2 4" xfId="2262"/>
    <cellStyle name="Обычный 7 4 5 3 2 2 2 5" xfId="2263"/>
    <cellStyle name="Обычный 7 4 5 3 2 2 2 6" xfId="2264"/>
    <cellStyle name="Обычный 7 4 5 3 2 2 2 7" xfId="2265"/>
    <cellStyle name="Обычный 7 4 5 3 2 2 2 8" xfId="2266"/>
    <cellStyle name="Обычный 7 4 5 3 2 2 2 9" xfId="2267"/>
    <cellStyle name="Обычный 7 4 5 3 2 2 3" xfId="2268"/>
    <cellStyle name="Обычный 7 4 5 3 2 2 4" xfId="2269"/>
    <cellStyle name="Обычный 7 4 5 3 2 2 5" xfId="2270"/>
    <cellStyle name="Обычный 7 4 5 3 2 2 6" xfId="2271"/>
    <cellStyle name="Обычный 7 4 5 3 2 2 7" xfId="2272"/>
    <cellStyle name="Обычный 7 4 5 3 2 2 8" xfId="2273"/>
    <cellStyle name="Обычный 7 4 5 3 2 2 9" xfId="2274"/>
    <cellStyle name="Обычный 7 4 5 3 2 3" xfId="2275"/>
    <cellStyle name="Обычный 7 4 5 3 2 3 10" xfId="2276"/>
    <cellStyle name="Обычный 7 4 5 3 2 3 11" xfId="2277"/>
    <cellStyle name="Обычный 7 4 5 3 2 3 12" xfId="2278"/>
    <cellStyle name="Обычный 7 4 5 3 2 3 13" xfId="2279"/>
    <cellStyle name="Обычный 7 4 5 3 2 3 2" xfId="2280"/>
    <cellStyle name="Обычный 7 4 5 3 2 3 2 10" xfId="2281"/>
    <cellStyle name="Обычный 7 4 5 3 2 3 2 2" xfId="2282"/>
    <cellStyle name="Обычный 7 4 5 3 2 3 2 2 2" xfId="2283"/>
    <cellStyle name="Обычный 7 4 5 3 2 3 2 2 3" xfId="2284"/>
    <cellStyle name="Обычный 7 4 5 3 2 3 2 2 4" xfId="2285"/>
    <cellStyle name="Обычный 7 4 5 3 2 3 2 2 5" xfId="2286"/>
    <cellStyle name="Обычный 7 4 5 3 2 3 2 2 6" xfId="2287"/>
    <cellStyle name="Обычный 7 4 5 3 2 3 2 2 7" xfId="2288"/>
    <cellStyle name="Обычный 7 4 5 3 2 3 2 2 8" xfId="2289"/>
    <cellStyle name="Обычный 7 4 5 3 2 3 2 2 9" xfId="2290"/>
    <cellStyle name="Обычный 7 4 5 3 2 3 2 3" xfId="2291"/>
    <cellStyle name="Обычный 7 4 5 3 2 3 2 4" xfId="2292"/>
    <cellStyle name="Обычный 7 4 5 3 2 3 2 5" xfId="2293"/>
    <cellStyle name="Обычный 7 4 5 3 2 3 2 6" xfId="2294"/>
    <cellStyle name="Обычный 7 4 5 3 2 3 2 7" xfId="2295"/>
    <cellStyle name="Обычный 7 4 5 3 2 3 2 8" xfId="2296"/>
    <cellStyle name="Обычный 7 4 5 3 2 3 2 9" xfId="2297"/>
    <cellStyle name="Обычный 7 4 5 3 2 3 3" xfId="2298"/>
    <cellStyle name="Обычный 7 4 5 3 2 3 3 10" xfId="2299"/>
    <cellStyle name="Обычный 7 4 5 3 2 3 3 2" xfId="2300"/>
    <cellStyle name="Обычный 7 4 5 3 2 3 3 2 2" xfId="2301"/>
    <cellStyle name="Обычный 7 4 5 3 2 3 3 2 3" xfId="2302"/>
    <cellStyle name="Обычный 7 4 5 3 2 3 3 2 4" xfId="2303"/>
    <cellStyle name="Обычный 7 4 5 3 2 3 3 2 5" xfId="2304"/>
    <cellStyle name="Обычный 7 4 5 3 2 3 3 2 6" xfId="2305"/>
    <cellStyle name="Обычный 7 4 5 3 2 3 3 2 7" xfId="2306"/>
    <cellStyle name="Обычный 7 4 5 3 2 3 3 2 8" xfId="2307"/>
    <cellStyle name="Обычный 7 4 5 3 2 3 3 2 9" xfId="2308"/>
    <cellStyle name="Обычный 7 4 5 3 2 3 3 3" xfId="2309"/>
    <cellStyle name="Обычный 7 4 5 3 2 3 3 4" xfId="2310"/>
    <cellStyle name="Обычный 7 4 5 3 2 3 3 5" xfId="2311"/>
    <cellStyle name="Обычный 7 4 5 3 2 3 3 6" xfId="2312"/>
    <cellStyle name="Обычный 7 4 5 3 2 3 3 7" xfId="2313"/>
    <cellStyle name="Обычный 7 4 5 3 2 3 3 8" xfId="2314"/>
    <cellStyle name="Обычный 7 4 5 3 2 3 3 9" xfId="2315"/>
    <cellStyle name="Обычный 7 4 5 3 2 3 4" xfId="2316"/>
    <cellStyle name="Обычный 7 4 5 3 2 3 4 10" xfId="2317"/>
    <cellStyle name="Обычный 7 4 5 3 2 3 4 11" xfId="2318"/>
    <cellStyle name="Обычный 7 4 5 3 2 3 4 2" xfId="2319"/>
    <cellStyle name="Обычный 7 4 5 3 2 3 4 2 10" xfId="2320"/>
    <cellStyle name="Обычный 7 4 5 3 2 3 4 2 2" xfId="2321"/>
    <cellStyle name="Обычный 7 4 5 3 2 3 4 2 2 2" xfId="2322"/>
    <cellStyle name="Обычный 7 4 5 3 2 3 4 2 2 3" xfId="2323"/>
    <cellStyle name="Обычный 7 4 5 3 2 3 4 2 2 4" xfId="2324"/>
    <cellStyle name="Обычный 7 4 5 3 2 3 4 2 2 5" xfId="2325"/>
    <cellStyle name="Обычный 7 4 5 3 2 3 4 2 2 6" xfId="2326"/>
    <cellStyle name="Обычный 7 4 5 3 2 3 4 2 2 7" xfId="2327"/>
    <cellStyle name="Обычный 7 4 5 3 2 3 4 2 2 8" xfId="2328"/>
    <cellStyle name="Обычный 7 4 5 3 2 3 4 2 2 9" xfId="2329"/>
    <cellStyle name="Обычный 7 4 5 3 2 3 4 2 3" xfId="2330"/>
    <cellStyle name="Обычный 7 4 5 3 2 3 4 2 4" xfId="2331"/>
    <cellStyle name="Обычный 7 4 5 3 2 3 4 2 5" xfId="2332"/>
    <cellStyle name="Обычный 7 4 5 3 2 3 4 2 6" xfId="2333"/>
    <cellStyle name="Обычный 7 4 5 3 2 3 4 2 7" xfId="2334"/>
    <cellStyle name="Обычный 7 4 5 3 2 3 4 2 8" xfId="2335"/>
    <cellStyle name="Обычный 7 4 5 3 2 3 4 2 9" xfId="2336"/>
    <cellStyle name="Обычный 7 4 5 3 2 3 4 3" xfId="2337"/>
    <cellStyle name="Обычный 7 4 5 3 2 3 4 3 2" xfId="2338"/>
    <cellStyle name="Обычный 7 4 5 3 2 3 4 3 3" xfId="2339"/>
    <cellStyle name="Обычный 7 4 5 3 2 3 4 3 4" xfId="2340"/>
    <cellStyle name="Обычный 7 4 5 3 2 3 4 3 5" xfId="2341"/>
    <cellStyle name="Обычный 7 4 5 3 2 3 4 3 6" xfId="2342"/>
    <cellStyle name="Обычный 7 4 5 3 2 3 4 3 7" xfId="2343"/>
    <cellStyle name="Обычный 7 4 5 3 2 3 4 3 8" xfId="2344"/>
    <cellStyle name="Обычный 7 4 5 3 2 3 4 3 9" xfId="2345"/>
    <cellStyle name="Обычный 7 4 5 3 2 3 4 4" xfId="2346"/>
    <cellStyle name="Обычный 7 4 5 3 2 3 4 5" xfId="2347"/>
    <cellStyle name="Обычный 7 4 5 3 2 3 4 6" xfId="2348"/>
    <cellStyle name="Обычный 7 4 5 3 2 3 4 7" xfId="2349"/>
    <cellStyle name="Обычный 7 4 5 3 2 3 4 8" xfId="2350"/>
    <cellStyle name="Обычный 7 4 5 3 2 3 4 9" xfId="2351"/>
    <cellStyle name="Обычный 7 4 5 3 2 3 5" xfId="2352"/>
    <cellStyle name="Обычный 7 4 5 3 2 3 5 2" xfId="2353"/>
    <cellStyle name="Обычный 7 4 5 3 2 3 5 3" xfId="2354"/>
    <cellStyle name="Обычный 7 4 5 3 2 3 5 4" xfId="2355"/>
    <cellStyle name="Обычный 7 4 5 3 2 3 5 5" xfId="2356"/>
    <cellStyle name="Обычный 7 4 5 3 2 3 5 6" xfId="2357"/>
    <cellStyle name="Обычный 7 4 5 3 2 3 5 7" xfId="2358"/>
    <cellStyle name="Обычный 7 4 5 3 2 3 5 8" xfId="2359"/>
    <cellStyle name="Обычный 7 4 5 3 2 3 5 9" xfId="2360"/>
    <cellStyle name="Обычный 7 4 5 3 2 3 6" xfId="2361"/>
    <cellStyle name="Обычный 7 4 5 3 2 3 7" xfId="2362"/>
    <cellStyle name="Обычный 7 4 5 3 2 3 8" xfId="2363"/>
    <cellStyle name="Обычный 7 4 5 3 2 3 9" xfId="2364"/>
    <cellStyle name="Обычный 7 4 5 3 2 4" xfId="2365"/>
    <cellStyle name="Обычный 7 4 5 3 2 4 2" xfId="2366"/>
    <cellStyle name="Обычный 7 4 5 3 2 4 3" xfId="2367"/>
    <cellStyle name="Обычный 7 4 5 3 2 4 4" xfId="2368"/>
    <cellStyle name="Обычный 7 4 5 3 2 4 5" xfId="2369"/>
    <cellStyle name="Обычный 7 4 5 3 2 4 6" xfId="2370"/>
    <cellStyle name="Обычный 7 4 5 3 2 4 7" xfId="2371"/>
    <cellStyle name="Обычный 7 4 5 3 2 4 8" xfId="2372"/>
    <cellStyle name="Обычный 7 4 5 3 2 4 9" xfId="2373"/>
    <cellStyle name="Обычный 7 4 5 3 2 5" xfId="2374"/>
    <cellStyle name="Обычный 7 4 5 3 2 6" xfId="2375"/>
    <cellStyle name="Обычный 7 4 5 3 2 7" xfId="2376"/>
    <cellStyle name="Обычный 7 4 5 3 2 8" xfId="2377"/>
    <cellStyle name="Обычный 7 4 5 3 2 9" xfId="2378"/>
    <cellStyle name="Обычный 7 4 5 3 3" xfId="2379"/>
    <cellStyle name="Обычный 7 4 5 3 3 2" xfId="2380"/>
    <cellStyle name="Обычный 7 4 5 3 3 3" xfId="2381"/>
    <cellStyle name="Обычный 7 4 5 3 3 4" xfId="2382"/>
    <cellStyle name="Обычный 7 4 5 3 3 5" xfId="2383"/>
    <cellStyle name="Обычный 7 4 5 3 3 6" xfId="2384"/>
    <cellStyle name="Обычный 7 4 5 3 3 7" xfId="2385"/>
    <cellStyle name="Обычный 7 4 5 3 3 8" xfId="2386"/>
    <cellStyle name="Обычный 7 4 5 3 3 9" xfId="2387"/>
    <cellStyle name="Обычный 7 4 5 3 4" xfId="2388"/>
    <cellStyle name="Обычный 7 4 5 3 5" xfId="2389"/>
    <cellStyle name="Обычный 7 4 5 3 6" xfId="2390"/>
    <cellStyle name="Обычный 7 4 5 3 7" xfId="2391"/>
    <cellStyle name="Обычный 7 4 5 3 8" xfId="2392"/>
    <cellStyle name="Обычный 7 4 5 3 9" xfId="2393"/>
    <cellStyle name="Обычный 7 4 5 4" xfId="2394"/>
    <cellStyle name="Обычный 7 4 5 4 2" xfId="2395"/>
    <cellStyle name="Обычный 7 4 5 4 3" xfId="2396"/>
    <cellStyle name="Обычный 7 4 5 4 4" xfId="2397"/>
    <cellStyle name="Обычный 7 4 5 4 5" xfId="2398"/>
    <cellStyle name="Обычный 7 4 5 4 6" xfId="2399"/>
    <cellStyle name="Обычный 7 4 5 4 7" xfId="2400"/>
    <cellStyle name="Обычный 7 4 5 4 8" xfId="2401"/>
    <cellStyle name="Обычный 7 4 5 4 9" xfId="2402"/>
    <cellStyle name="Обычный 7 4 5 5" xfId="2403"/>
    <cellStyle name="Обычный 7 4 5 6" xfId="2404"/>
    <cellStyle name="Обычный 7 4 5 7" xfId="2405"/>
    <cellStyle name="Обычный 7 4 5 8" xfId="2406"/>
    <cellStyle name="Обычный 7 4 5 9" xfId="2407"/>
    <cellStyle name="Обычный 7 4 6" xfId="2408"/>
    <cellStyle name="Обычный 7 4 6 10" xfId="2409"/>
    <cellStyle name="Обычный 7 4 6 2" xfId="2410"/>
    <cellStyle name="Обычный 7 4 6 2 2" xfId="2411"/>
    <cellStyle name="Обычный 7 4 6 2 3" xfId="2412"/>
    <cellStyle name="Обычный 7 4 6 2 4" xfId="2413"/>
    <cellStyle name="Обычный 7 4 6 2 5" xfId="2414"/>
    <cellStyle name="Обычный 7 4 6 2 6" xfId="2415"/>
    <cellStyle name="Обычный 7 4 6 2 7" xfId="2416"/>
    <cellStyle name="Обычный 7 4 6 2 8" xfId="2417"/>
    <cellStyle name="Обычный 7 4 6 2 9" xfId="2418"/>
    <cellStyle name="Обычный 7 4 6 3" xfId="2419"/>
    <cellStyle name="Обычный 7 4 6 4" xfId="2420"/>
    <cellStyle name="Обычный 7 4 6 5" xfId="2421"/>
    <cellStyle name="Обычный 7 4 6 6" xfId="2422"/>
    <cellStyle name="Обычный 7 4 6 7" xfId="2423"/>
    <cellStyle name="Обычный 7 4 6 8" xfId="2424"/>
    <cellStyle name="Обычный 7 4 6 9" xfId="2425"/>
    <cellStyle name="Обычный 7 4 7" xfId="2426"/>
    <cellStyle name="Обычный 7 4 7 2" xfId="2427"/>
    <cellStyle name="Обычный 7 4 7 3" xfId="2428"/>
    <cellStyle name="Обычный 7 4 7 4" xfId="2429"/>
    <cellStyle name="Обычный 7 4 7 5" xfId="2430"/>
    <cellStyle name="Обычный 7 4 7 6" xfId="2431"/>
    <cellStyle name="Обычный 7 4 7 7" xfId="2432"/>
    <cellStyle name="Обычный 7 4 7 8" xfId="2433"/>
    <cellStyle name="Обычный 7 4 7 9" xfId="2434"/>
    <cellStyle name="Обычный 7 4 8" xfId="2435"/>
    <cellStyle name="Обычный 7 4 9" xfId="2436"/>
    <cellStyle name="Обычный 7 40" xfId="2437"/>
    <cellStyle name="Обычный 7 41" xfId="2438"/>
    <cellStyle name="Обычный 7 42" xfId="2439"/>
    <cellStyle name="Обычный 7 43" xfId="2440"/>
    <cellStyle name="Обычный 7 44" xfId="2441"/>
    <cellStyle name="Обычный 7 45" xfId="2442"/>
    <cellStyle name="Обычный 7 46" xfId="2443"/>
    <cellStyle name="Обычный 7 47" xfId="2444"/>
    <cellStyle name="Обычный 7 48" xfId="2445"/>
    <cellStyle name="Обычный 7 49" xfId="2446"/>
    <cellStyle name="Обычный 7 5" xfId="2447"/>
    <cellStyle name="Обычный 7 5 10" xfId="2448"/>
    <cellStyle name="Обычный 7 5 11" xfId="2449"/>
    <cellStyle name="Обычный 7 5 12" xfId="2450"/>
    <cellStyle name="Обычный 7 5 13" xfId="2451"/>
    <cellStyle name="Обычный 7 5 14" xfId="2452"/>
    <cellStyle name="Обычный 7 5 2" xfId="2453"/>
    <cellStyle name="Обычный 7 5 2 10" xfId="2454"/>
    <cellStyle name="Обычный 7 5 2 2" xfId="2455"/>
    <cellStyle name="Обычный 7 5 2 2 2" xfId="2456"/>
    <cellStyle name="Обычный 7 5 2 2 3" xfId="2457"/>
    <cellStyle name="Обычный 7 5 2 2 4" xfId="2458"/>
    <cellStyle name="Обычный 7 5 2 2 5" xfId="2459"/>
    <cellStyle name="Обычный 7 5 2 2 6" xfId="2460"/>
    <cellStyle name="Обычный 7 5 2 2 7" xfId="2461"/>
    <cellStyle name="Обычный 7 5 2 2 8" xfId="2462"/>
    <cellStyle name="Обычный 7 5 2 2 9" xfId="2463"/>
    <cellStyle name="Обычный 7 5 2 3" xfId="2464"/>
    <cellStyle name="Обычный 7 5 2 4" xfId="2465"/>
    <cellStyle name="Обычный 7 5 2 5" xfId="2466"/>
    <cellStyle name="Обычный 7 5 2 6" xfId="2467"/>
    <cellStyle name="Обычный 7 5 2 7" xfId="2468"/>
    <cellStyle name="Обычный 7 5 2 8" xfId="2469"/>
    <cellStyle name="Обычный 7 5 2 9" xfId="2470"/>
    <cellStyle name="Обычный 7 5 3" xfId="2471"/>
    <cellStyle name="Обычный 7 5 3 10" xfId="2472"/>
    <cellStyle name="Обычный 7 5 3 2" xfId="2473"/>
    <cellStyle name="Обычный 7 5 3 2 2" xfId="2474"/>
    <cellStyle name="Обычный 7 5 3 2 3" xfId="2475"/>
    <cellStyle name="Обычный 7 5 3 2 4" xfId="2476"/>
    <cellStyle name="Обычный 7 5 3 2 5" xfId="2477"/>
    <cellStyle name="Обычный 7 5 3 2 6" xfId="2478"/>
    <cellStyle name="Обычный 7 5 3 2 7" xfId="2479"/>
    <cellStyle name="Обычный 7 5 3 2 8" xfId="2480"/>
    <cellStyle name="Обычный 7 5 3 2 9" xfId="2481"/>
    <cellStyle name="Обычный 7 5 3 3" xfId="2482"/>
    <cellStyle name="Обычный 7 5 3 4" xfId="2483"/>
    <cellStyle name="Обычный 7 5 3 5" xfId="2484"/>
    <cellStyle name="Обычный 7 5 3 6" xfId="2485"/>
    <cellStyle name="Обычный 7 5 3 7" xfId="2486"/>
    <cellStyle name="Обычный 7 5 3 8" xfId="2487"/>
    <cellStyle name="Обычный 7 5 3 9" xfId="2488"/>
    <cellStyle name="Обычный 7 5 4" xfId="2489"/>
    <cellStyle name="Обычный 7 5 4 10" xfId="2490"/>
    <cellStyle name="Обычный 7 5 4 2" xfId="2491"/>
    <cellStyle name="Обычный 7 5 4 2 2" xfId="2492"/>
    <cellStyle name="Обычный 7 5 4 2 3" xfId="2493"/>
    <cellStyle name="Обычный 7 5 4 2 4" xfId="2494"/>
    <cellStyle name="Обычный 7 5 4 2 5" xfId="2495"/>
    <cellStyle name="Обычный 7 5 4 2 6" xfId="2496"/>
    <cellStyle name="Обычный 7 5 4 2 7" xfId="2497"/>
    <cellStyle name="Обычный 7 5 4 2 8" xfId="2498"/>
    <cellStyle name="Обычный 7 5 4 2 9" xfId="2499"/>
    <cellStyle name="Обычный 7 5 4 3" xfId="2500"/>
    <cellStyle name="Обычный 7 5 4 4" xfId="2501"/>
    <cellStyle name="Обычный 7 5 4 5" xfId="2502"/>
    <cellStyle name="Обычный 7 5 4 6" xfId="2503"/>
    <cellStyle name="Обычный 7 5 4 7" xfId="2504"/>
    <cellStyle name="Обычный 7 5 4 8" xfId="2505"/>
    <cellStyle name="Обычный 7 5 4 9" xfId="2506"/>
    <cellStyle name="Обычный 7 5 5" xfId="2507"/>
    <cellStyle name="Обычный 7 5 5 10" xfId="2508"/>
    <cellStyle name="Обычный 7 5 5 11" xfId="2509"/>
    <cellStyle name="Обычный 7 5 5 12" xfId="2510"/>
    <cellStyle name="Обычный 7 5 5 2" xfId="2511"/>
    <cellStyle name="Обычный 7 5 5 2 10" xfId="2512"/>
    <cellStyle name="Обычный 7 5 5 2 2" xfId="2513"/>
    <cellStyle name="Обычный 7 5 5 2 2 2" xfId="2514"/>
    <cellStyle name="Обычный 7 5 5 2 2 3" xfId="2515"/>
    <cellStyle name="Обычный 7 5 5 2 2 4" xfId="2516"/>
    <cellStyle name="Обычный 7 5 5 2 2 5" xfId="2517"/>
    <cellStyle name="Обычный 7 5 5 2 2 6" xfId="2518"/>
    <cellStyle name="Обычный 7 5 5 2 2 7" xfId="2519"/>
    <cellStyle name="Обычный 7 5 5 2 2 8" xfId="2520"/>
    <cellStyle name="Обычный 7 5 5 2 2 9" xfId="2521"/>
    <cellStyle name="Обычный 7 5 5 2 3" xfId="2522"/>
    <cellStyle name="Обычный 7 5 5 2 4" xfId="2523"/>
    <cellStyle name="Обычный 7 5 5 2 5" xfId="2524"/>
    <cellStyle name="Обычный 7 5 5 2 6" xfId="2525"/>
    <cellStyle name="Обычный 7 5 5 2 7" xfId="2526"/>
    <cellStyle name="Обычный 7 5 5 2 8" xfId="2527"/>
    <cellStyle name="Обычный 7 5 5 2 9" xfId="2528"/>
    <cellStyle name="Обычный 7 5 5 3" xfId="2529"/>
    <cellStyle name="Обычный 7 5 5 3 10" xfId="2530"/>
    <cellStyle name="Обычный 7 5 5 3 11" xfId="2531"/>
    <cellStyle name="Обычный 7 5 5 3 2" xfId="2532"/>
    <cellStyle name="Обычный 7 5 5 3 2 10" xfId="2533"/>
    <cellStyle name="Обычный 7 5 5 3 2 11" xfId="2534"/>
    <cellStyle name="Обычный 7 5 5 3 2 12" xfId="2535"/>
    <cellStyle name="Обычный 7 5 5 3 2 2" xfId="2536"/>
    <cellStyle name="Обычный 7 5 5 3 2 2 10" xfId="2537"/>
    <cellStyle name="Обычный 7 5 5 3 2 2 2" xfId="2538"/>
    <cellStyle name="Обычный 7 5 5 3 2 2 2 2" xfId="2539"/>
    <cellStyle name="Обычный 7 5 5 3 2 2 2 3" xfId="2540"/>
    <cellStyle name="Обычный 7 5 5 3 2 2 2 4" xfId="2541"/>
    <cellStyle name="Обычный 7 5 5 3 2 2 2 5" xfId="2542"/>
    <cellStyle name="Обычный 7 5 5 3 2 2 2 6" xfId="2543"/>
    <cellStyle name="Обычный 7 5 5 3 2 2 2 7" xfId="2544"/>
    <cellStyle name="Обычный 7 5 5 3 2 2 2 8" xfId="2545"/>
    <cellStyle name="Обычный 7 5 5 3 2 2 2 9" xfId="2546"/>
    <cellStyle name="Обычный 7 5 5 3 2 2 3" xfId="2547"/>
    <cellStyle name="Обычный 7 5 5 3 2 2 4" xfId="2548"/>
    <cellStyle name="Обычный 7 5 5 3 2 2 5" xfId="2549"/>
    <cellStyle name="Обычный 7 5 5 3 2 2 6" xfId="2550"/>
    <cellStyle name="Обычный 7 5 5 3 2 2 7" xfId="2551"/>
    <cellStyle name="Обычный 7 5 5 3 2 2 8" xfId="2552"/>
    <cellStyle name="Обычный 7 5 5 3 2 2 9" xfId="2553"/>
    <cellStyle name="Обычный 7 5 5 3 2 3" xfId="2554"/>
    <cellStyle name="Обычный 7 5 5 3 2 3 10" xfId="2555"/>
    <cellStyle name="Обычный 7 5 5 3 2 3 11" xfId="2556"/>
    <cellStyle name="Обычный 7 5 5 3 2 3 12" xfId="2557"/>
    <cellStyle name="Обычный 7 5 5 3 2 3 13" xfId="2558"/>
    <cellStyle name="Обычный 7 5 5 3 2 3 14" xfId="2559"/>
    <cellStyle name="Обычный 7 5 5 3 2 3 2" xfId="2560"/>
    <cellStyle name="Обычный 7 5 5 3 2 3 2 10" xfId="2561"/>
    <cellStyle name="Обычный 7 5 5 3 2 3 2 2" xfId="2562"/>
    <cellStyle name="Обычный 7 5 5 3 2 3 2 2 2" xfId="2563"/>
    <cellStyle name="Обычный 7 5 5 3 2 3 2 2 3" xfId="2564"/>
    <cellStyle name="Обычный 7 5 5 3 2 3 2 2 4" xfId="2565"/>
    <cellStyle name="Обычный 7 5 5 3 2 3 2 2 5" xfId="2566"/>
    <cellStyle name="Обычный 7 5 5 3 2 3 2 2 6" xfId="2567"/>
    <cellStyle name="Обычный 7 5 5 3 2 3 2 2 7" xfId="2568"/>
    <cellStyle name="Обычный 7 5 5 3 2 3 2 2 8" xfId="2569"/>
    <cellStyle name="Обычный 7 5 5 3 2 3 2 2 9" xfId="2570"/>
    <cellStyle name="Обычный 7 5 5 3 2 3 2 3" xfId="2571"/>
    <cellStyle name="Обычный 7 5 5 3 2 3 2 4" xfId="2572"/>
    <cellStyle name="Обычный 7 5 5 3 2 3 2 5" xfId="2573"/>
    <cellStyle name="Обычный 7 5 5 3 2 3 2 6" xfId="2574"/>
    <cellStyle name="Обычный 7 5 5 3 2 3 2 7" xfId="2575"/>
    <cellStyle name="Обычный 7 5 5 3 2 3 2 8" xfId="2576"/>
    <cellStyle name="Обычный 7 5 5 3 2 3 2 9" xfId="2577"/>
    <cellStyle name="Обычный 7 5 5 3 2 3 3" xfId="2578"/>
    <cellStyle name="Обычный 7 5 5 3 2 3 3 10" xfId="2579"/>
    <cellStyle name="Обычный 7 5 5 3 2 3 3 2" xfId="2580"/>
    <cellStyle name="Обычный 7 5 5 3 2 3 3 2 2" xfId="2581"/>
    <cellStyle name="Обычный 7 5 5 3 2 3 3 2 3" xfId="2582"/>
    <cellStyle name="Обычный 7 5 5 3 2 3 3 2 4" xfId="2583"/>
    <cellStyle name="Обычный 7 5 5 3 2 3 3 2 5" xfId="2584"/>
    <cellStyle name="Обычный 7 5 5 3 2 3 3 2 6" xfId="2585"/>
    <cellStyle name="Обычный 7 5 5 3 2 3 3 2 7" xfId="2586"/>
    <cellStyle name="Обычный 7 5 5 3 2 3 3 2 8" xfId="2587"/>
    <cellStyle name="Обычный 7 5 5 3 2 3 3 2 9" xfId="2588"/>
    <cellStyle name="Обычный 7 5 5 3 2 3 3 3" xfId="2589"/>
    <cellStyle name="Обычный 7 5 5 3 2 3 3 4" xfId="2590"/>
    <cellStyle name="Обычный 7 5 5 3 2 3 3 5" xfId="2591"/>
    <cellStyle name="Обычный 7 5 5 3 2 3 3 6" xfId="2592"/>
    <cellStyle name="Обычный 7 5 5 3 2 3 3 7" xfId="2593"/>
    <cellStyle name="Обычный 7 5 5 3 2 3 3 8" xfId="2594"/>
    <cellStyle name="Обычный 7 5 5 3 2 3 3 9" xfId="2595"/>
    <cellStyle name="Обычный 7 5 5 3 2 3 4" xfId="2596"/>
    <cellStyle name="Обычный 7 5 5 3 2 3 4 10" xfId="2597"/>
    <cellStyle name="Обычный 7 5 5 3 2 3 4 2" xfId="2598"/>
    <cellStyle name="Обычный 7 5 5 3 2 3 4 2 2" xfId="2599"/>
    <cellStyle name="Обычный 7 5 5 3 2 3 4 2 3" xfId="2600"/>
    <cellStyle name="Обычный 7 5 5 3 2 3 4 2 4" xfId="2601"/>
    <cellStyle name="Обычный 7 5 5 3 2 3 4 2 5" xfId="2602"/>
    <cellStyle name="Обычный 7 5 5 3 2 3 4 2 6" xfId="2603"/>
    <cellStyle name="Обычный 7 5 5 3 2 3 4 2 7" xfId="2604"/>
    <cellStyle name="Обычный 7 5 5 3 2 3 4 2 8" xfId="2605"/>
    <cellStyle name="Обычный 7 5 5 3 2 3 4 2 9" xfId="2606"/>
    <cellStyle name="Обычный 7 5 5 3 2 3 4 3" xfId="2607"/>
    <cellStyle name="Обычный 7 5 5 3 2 3 4 4" xfId="2608"/>
    <cellStyle name="Обычный 7 5 5 3 2 3 4 5" xfId="2609"/>
    <cellStyle name="Обычный 7 5 5 3 2 3 4 6" xfId="2610"/>
    <cellStyle name="Обычный 7 5 5 3 2 3 4 7" xfId="2611"/>
    <cellStyle name="Обычный 7 5 5 3 2 3 4 8" xfId="2612"/>
    <cellStyle name="Обычный 7 5 5 3 2 3 4 9" xfId="2613"/>
    <cellStyle name="Обычный 7 5 5 3 2 3 5" xfId="2614"/>
    <cellStyle name="Обычный 7 5 5 3 2 3 5 10" xfId="2615"/>
    <cellStyle name="Обычный 7 5 5 3 2 3 5 2" xfId="2616"/>
    <cellStyle name="Обычный 7 5 5 3 2 3 5 2 2" xfId="2617"/>
    <cellStyle name="Обычный 7 5 5 3 2 3 5 2 3" xfId="2618"/>
    <cellStyle name="Обычный 7 5 5 3 2 3 5 2 4" xfId="2619"/>
    <cellStyle name="Обычный 7 5 5 3 2 3 5 2 5" xfId="2620"/>
    <cellStyle name="Обычный 7 5 5 3 2 3 5 2 6" xfId="2621"/>
    <cellStyle name="Обычный 7 5 5 3 2 3 5 2 7" xfId="2622"/>
    <cellStyle name="Обычный 7 5 5 3 2 3 5 2 8" xfId="2623"/>
    <cellStyle name="Обычный 7 5 5 3 2 3 5 2 9" xfId="2624"/>
    <cellStyle name="Обычный 7 5 5 3 2 3 5 3" xfId="2625"/>
    <cellStyle name="Обычный 7 5 5 3 2 3 5 4" xfId="2626"/>
    <cellStyle name="Обычный 7 5 5 3 2 3 5 5" xfId="2627"/>
    <cellStyle name="Обычный 7 5 5 3 2 3 5 6" xfId="2628"/>
    <cellStyle name="Обычный 7 5 5 3 2 3 5 7" xfId="2629"/>
    <cellStyle name="Обычный 7 5 5 3 2 3 5 8" xfId="2630"/>
    <cellStyle name="Обычный 7 5 5 3 2 3 5 9" xfId="2631"/>
    <cellStyle name="Обычный 7 5 5 3 2 3 6" xfId="2632"/>
    <cellStyle name="Обычный 7 5 5 3 2 3 6 2" xfId="2633"/>
    <cellStyle name="Обычный 7 5 5 3 2 3 6 3" xfId="2634"/>
    <cellStyle name="Обычный 7 5 5 3 2 3 6 4" xfId="2635"/>
    <cellStyle name="Обычный 7 5 5 3 2 3 6 5" xfId="2636"/>
    <cellStyle name="Обычный 7 5 5 3 2 3 6 6" xfId="2637"/>
    <cellStyle name="Обычный 7 5 5 3 2 3 6 7" xfId="2638"/>
    <cellStyle name="Обычный 7 5 5 3 2 3 6 8" xfId="2639"/>
    <cellStyle name="Обычный 7 5 5 3 2 3 6 9" xfId="2640"/>
    <cellStyle name="Обычный 7 5 5 3 2 3 7" xfId="2641"/>
    <cellStyle name="Обычный 7 5 5 3 2 3 8" xfId="2642"/>
    <cellStyle name="Обычный 7 5 5 3 2 3 9" xfId="2643"/>
    <cellStyle name="Обычный 7 5 5 3 2 4" xfId="2644"/>
    <cellStyle name="Обычный 7 5 5 3 2 4 2" xfId="2645"/>
    <cellStyle name="Обычный 7 5 5 3 2 4 3" xfId="2646"/>
    <cellStyle name="Обычный 7 5 5 3 2 4 4" xfId="2647"/>
    <cellStyle name="Обычный 7 5 5 3 2 4 5" xfId="2648"/>
    <cellStyle name="Обычный 7 5 5 3 2 4 6" xfId="2649"/>
    <cellStyle name="Обычный 7 5 5 3 2 4 7" xfId="2650"/>
    <cellStyle name="Обычный 7 5 5 3 2 4 8" xfId="2651"/>
    <cellStyle name="Обычный 7 5 5 3 2 4 9" xfId="2652"/>
    <cellStyle name="Обычный 7 5 5 3 2 5" xfId="2653"/>
    <cellStyle name="Обычный 7 5 5 3 2 6" xfId="2654"/>
    <cellStyle name="Обычный 7 5 5 3 2 7" xfId="2655"/>
    <cellStyle name="Обычный 7 5 5 3 2 8" xfId="2656"/>
    <cellStyle name="Обычный 7 5 5 3 2 9" xfId="2657"/>
    <cellStyle name="Обычный 7 5 5 3 3" xfId="2658"/>
    <cellStyle name="Обычный 7 5 5 3 3 2" xfId="2659"/>
    <cellStyle name="Обычный 7 5 5 3 3 3" xfId="2660"/>
    <cellStyle name="Обычный 7 5 5 3 3 4" xfId="2661"/>
    <cellStyle name="Обычный 7 5 5 3 3 5" xfId="2662"/>
    <cellStyle name="Обычный 7 5 5 3 3 6" xfId="2663"/>
    <cellStyle name="Обычный 7 5 5 3 3 7" xfId="2664"/>
    <cellStyle name="Обычный 7 5 5 3 3 8" xfId="2665"/>
    <cellStyle name="Обычный 7 5 5 3 3 9" xfId="2666"/>
    <cellStyle name="Обычный 7 5 5 3 4" xfId="2667"/>
    <cellStyle name="Обычный 7 5 5 3 5" xfId="2668"/>
    <cellStyle name="Обычный 7 5 5 3 6" xfId="2669"/>
    <cellStyle name="Обычный 7 5 5 3 7" xfId="2670"/>
    <cellStyle name="Обычный 7 5 5 3 8" xfId="2671"/>
    <cellStyle name="Обычный 7 5 5 3 9" xfId="2672"/>
    <cellStyle name="Обычный 7 5 5 4" xfId="2673"/>
    <cellStyle name="Обычный 7 5 5 4 2" xfId="2674"/>
    <cellStyle name="Обычный 7 5 5 4 3" xfId="2675"/>
    <cellStyle name="Обычный 7 5 5 4 4" xfId="2676"/>
    <cellStyle name="Обычный 7 5 5 4 5" xfId="2677"/>
    <cellStyle name="Обычный 7 5 5 4 6" xfId="2678"/>
    <cellStyle name="Обычный 7 5 5 4 7" xfId="2679"/>
    <cellStyle name="Обычный 7 5 5 4 8" xfId="2680"/>
    <cellStyle name="Обычный 7 5 5 4 9" xfId="2681"/>
    <cellStyle name="Обычный 7 5 5 5" xfId="2682"/>
    <cellStyle name="Обычный 7 5 5 6" xfId="2683"/>
    <cellStyle name="Обычный 7 5 5 7" xfId="2684"/>
    <cellStyle name="Обычный 7 5 5 8" xfId="2685"/>
    <cellStyle name="Обычный 7 5 5 9" xfId="2686"/>
    <cellStyle name="Обычный 7 5 6" xfId="2687"/>
    <cellStyle name="Обычный 7 5 6 2" xfId="2688"/>
    <cellStyle name="Обычный 7 5 6 3" xfId="2689"/>
    <cellStyle name="Обычный 7 5 6 4" xfId="2690"/>
    <cellStyle name="Обычный 7 5 6 5" xfId="2691"/>
    <cellStyle name="Обычный 7 5 6 6" xfId="2692"/>
    <cellStyle name="Обычный 7 5 6 7" xfId="2693"/>
    <cellStyle name="Обычный 7 5 6 8" xfId="2694"/>
    <cellStyle name="Обычный 7 5 6 9" xfId="2695"/>
    <cellStyle name="Обычный 7 5 7" xfId="2696"/>
    <cellStyle name="Обычный 7 5 8" xfId="2697"/>
    <cellStyle name="Обычный 7 5 9" xfId="2698"/>
    <cellStyle name="Обычный 7 50" xfId="2699"/>
    <cellStyle name="Обычный 7 51" xfId="2700"/>
    <cellStyle name="Обычный 7 52" xfId="2701"/>
    <cellStyle name="Обычный 7 53" xfId="2702"/>
    <cellStyle name="Обычный 7 54" xfId="2703"/>
    <cellStyle name="Обычный 7 55" xfId="2704"/>
    <cellStyle name="Обычный 7 56" xfId="2705"/>
    <cellStyle name="Обычный 7 57" xfId="2706"/>
    <cellStyle name="Обычный 7 58" xfId="2707"/>
    <cellStyle name="Обычный 7 59" xfId="2708"/>
    <cellStyle name="Обычный 7 6" xfId="2709"/>
    <cellStyle name="Обычный 7 6 10" xfId="2710"/>
    <cellStyle name="Обычный 7 6 2" xfId="2711"/>
    <cellStyle name="Обычный 7 6 2 2" xfId="2712"/>
    <cellStyle name="Обычный 7 6 2 3" xfId="2713"/>
    <cellStyle name="Обычный 7 6 2 4" xfId="2714"/>
    <cellStyle name="Обычный 7 6 2 5" xfId="2715"/>
    <cellStyle name="Обычный 7 6 2 6" xfId="2716"/>
    <cellStyle name="Обычный 7 6 2 7" xfId="2717"/>
    <cellStyle name="Обычный 7 6 2 8" xfId="2718"/>
    <cellStyle name="Обычный 7 6 2 9" xfId="2719"/>
    <cellStyle name="Обычный 7 6 3" xfId="2720"/>
    <cellStyle name="Обычный 7 6 4" xfId="2721"/>
    <cellStyle name="Обычный 7 6 5" xfId="2722"/>
    <cellStyle name="Обычный 7 6 6" xfId="2723"/>
    <cellStyle name="Обычный 7 6 7" xfId="2724"/>
    <cellStyle name="Обычный 7 6 8" xfId="2725"/>
    <cellStyle name="Обычный 7 6 9" xfId="2726"/>
    <cellStyle name="Обычный 7 60" xfId="2727"/>
    <cellStyle name="Обычный 7 61" xfId="2728"/>
    <cellStyle name="Обычный 7 62" xfId="2729"/>
    <cellStyle name="Обычный 7 63" xfId="2730"/>
    <cellStyle name="Обычный 7 64" xfId="2731"/>
    <cellStyle name="Обычный 7 65" xfId="2732"/>
    <cellStyle name="Обычный 7 66" xfId="2733"/>
    <cellStyle name="Обычный 7 67" xfId="2734"/>
    <cellStyle name="Обычный 7 68" xfId="2735"/>
    <cellStyle name="Обычный 7 69" xfId="2736"/>
    <cellStyle name="Обычный 7 7" xfId="2737"/>
    <cellStyle name="Обычный 7 7 10" xfId="2738"/>
    <cellStyle name="Обычный 7 7 2" xfId="2739"/>
    <cellStyle name="Обычный 7 7 2 2" xfId="2740"/>
    <cellStyle name="Обычный 7 7 2 3" xfId="2741"/>
    <cellStyle name="Обычный 7 7 2 4" xfId="2742"/>
    <cellStyle name="Обычный 7 7 2 5" xfId="2743"/>
    <cellStyle name="Обычный 7 7 2 6" xfId="2744"/>
    <cellStyle name="Обычный 7 7 2 7" xfId="2745"/>
    <cellStyle name="Обычный 7 7 2 8" xfId="2746"/>
    <cellStyle name="Обычный 7 7 2 9" xfId="2747"/>
    <cellStyle name="Обычный 7 7 3" xfId="2748"/>
    <cellStyle name="Обычный 7 7 4" xfId="2749"/>
    <cellStyle name="Обычный 7 7 5" xfId="2750"/>
    <cellStyle name="Обычный 7 7 6" xfId="2751"/>
    <cellStyle name="Обычный 7 7 7" xfId="2752"/>
    <cellStyle name="Обычный 7 7 8" xfId="2753"/>
    <cellStyle name="Обычный 7 7 9" xfId="2754"/>
    <cellStyle name="Обычный 7 70" xfId="2755"/>
    <cellStyle name="Обычный 7 71" xfId="2756"/>
    <cellStyle name="Обычный 7 72" xfId="2757"/>
    <cellStyle name="Обычный 7 73" xfId="2758"/>
    <cellStyle name="Обычный 7 74" xfId="2759"/>
    <cellStyle name="Обычный 7 75" xfId="2760"/>
    <cellStyle name="Обычный 7 76" xfId="2761"/>
    <cellStyle name="Обычный 7 77" xfId="2762"/>
    <cellStyle name="Обычный 7 78" xfId="2763"/>
    <cellStyle name="Обычный 7 79" xfId="2764"/>
    <cellStyle name="Обычный 7 8" xfId="2765"/>
    <cellStyle name="Обычный 7 8 10" xfId="2766"/>
    <cellStyle name="Обычный 7 8 2" xfId="2767"/>
    <cellStyle name="Обычный 7 8 2 2" xfId="2768"/>
    <cellStyle name="Обычный 7 8 2 3" xfId="2769"/>
    <cellStyle name="Обычный 7 8 2 4" xfId="2770"/>
    <cellStyle name="Обычный 7 8 2 5" xfId="2771"/>
    <cellStyle name="Обычный 7 8 2 6" xfId="2772"/>
    <cellStyle name="Обычный 7 8 2 7" xfId="2773"/>
    <cellStyle name="Обычный 7 8 2 8" xfId="2774"/>
    <cellStyle name="Обычный 7 8 2 9" xfId="2775"/>
    <cellStyle name="Обычный 7 8 3" xfId="2776"/>
    <cellStyle name="Обычный 7 8 4" xfId="2777"/>
    <cellStyle name="Обычный 7 8 5" xfId="2778"/>
    <cellStyle name="Обычный 7 8 6" xfId="2779"/>
    <cellStyle name="Обычный 7 8 7" xfId="2780"/>
    <cellStyle name="Обычный 7 8 8" xfId="2781"/>
    <cellStyle name="Обычный 7 8 9" xfId="2782"/>
    <cellStyle name="Обычный 7 80" xfId="2783"/>
    <cellStyle name="Обычный 7 81" xfId="2784"/>
    <cellStyle name="Обычный 7 82" xfId="2785"/>
    <cellStyle name="Обычный 7 83" xfId="2786"/>
    <cellStyle name="Обычный 7 84" xfId="2787"/>
    <cellStyle name="Обычный 7 85" xfId="2788"/>
    <cellStyle name="Обычный 7 86" xfId="2789"/>
    <cellStyle name="Обычный 7 87" xfId="2790"/>
    <cellStyle name="Обычный 7 88" xfId="2791"/>
    <cellStyle name="Обычный 7 89" xfId="2792"/>
    <cellStyle name="Обычный 7 9" xfId="2793"/>
    <cellStyle name="Обычный 7 9 10" xfId="2794"/>
    <cellStyle name="Обычный 7 9 11" xfId="2795"/>
    <cellStyle name="Обычный 7 9 12" xfId="2796"/>
    <cellStyle name="Обычный 7 9 2" xfId="2797"/>
    <cellStyle name="Обычный 7 9 2 10" xfId="2798"/>
    <cellStyle name="Обычный 7 9 2 2" xfId="2799"/>
    <cellStyle name="Обычный 7 9 2 2 2" xfId="2800"/>
    <cellStyle name="Обычный 7 9 2 2 3" xfId="2801"/>
    <cellStyle name="Обычный 7 9 2 2 4" xfId="2802"/>
    <cellStyle name="Обычный 7 9 2 2 5" xfId="2803"/>
    <cellStyle name="Обычный 7 9 2 2 6" xfId="2804"/>
    <cellStyle name="Обычный 7 9 2 2 7" xfId="2805"/>
    <cellStyle name="Обычный 7 9 2 2 8" xfId="2806"/>
    <cellStyle name="Обычный 7 9 2 2 9" xfId="2807"/>
    <cellStyle name="Обычный 7 9 2 3" xfId="2808"/>
    <cellStyle name="Обычный 7 9 2 4" xfId="2809"/>
    <cellStyle name="Обычный 7 9 2 5" xfId="2810"/>
    <cellStyle name="Обычный 7 9 2 6" xfId="2811"/>
    <cellStyle name="Обычный 7 9 2 7" xfId="2812"/>
    <cellStyle name="Обычный 7 9 2 8" xfId="2813"/>
    <cellStyle name="Обычный 7 9 2 9" xfId="2814"/>
    <cellStyle name="Обычный 7 9 3" xfId="2815"/>
    <cellStyle name="Обычный 7 9 3 10" xfId="2816"/>
    <cellStyle name="Обычный 7 9 3 11" xfId="2817"/>
    <cellStyle name="Обычный 7 9 3 2" xfId="2818"/>
    <cellStyle name="Обычный 7 9 3 2 10" xfId="2819"/>
    <cellStyle name="Обычный 7 9 3 2 11" xfId="2820"/>
    <cellStyle name="Обычный 7 9 3 2 12" xfId="2821"/>
    <cellStyle name="Обычный 7 9 3 2 2" xfId="2822"/>
    <cellStyle name="Обычный 7 9 3 2 2 10" xfId="2823"/>
    <cellStyle name="Обычный 7 9 3 2 2 2" xfId="2824"/>
    <cellStyle name="Обычный 7 9 3 2 2 2 2" xfId="2825"/>
    <cellStyle name="Обычный 7 9 3 2 2 2 3" xfId="2826"/>
    <cellStyle name="Обычный 7 9 3 2 2 2 4" xfId="2827"/>
    <cellStyle name="Обычный 7 9 3 2 2 2 5" xfId="2828"/>
    <cellStyle name="Обычный 7 9 3 2 2 2 6" xfId="2829"/>
    <cellStyle name="Обычный 7 9 3 2 2 2 7" xfId="2830"/>
    <cellStyle name="Обычный 7 9 3 2 2 2 8" xfId="2831"/>
    <cellStyle name="Обычный 7 9 3 2 2 2 9" xfId="2832"/>
    <cellStyle name="Обычный 7 9 3 2 2 3" xfId="2833"/>
    <cellStyle name="Обычный 7 9 3 2 2 4" xfId="2834"/>
    <cellStyle name="Обычный 7 9 3 2 2 5" xfId="2835"/>
    <cellStyle name="Обычный 7 9 3 2 2 6" xfId="2836"/>
    <cellStyle name="Обычный 7 9 3 2 2 7" xfId="2837"/>
    <cellStyle name="Обычный 7 9 3 2 2 8" xfId="2838"/>
    <cellStyle name="Обычный 7 9 3 2 2 9" xfId="2839"/>
    <cellStyle name="Обычный 7 9 3 2 3" xfId="2840"/>
    <cellStyle name="Обычный 7 9 3 2 3 10" xfId="2841"/>
    <cellStyle name="Обычный 7 9 3 2 3 11" xfId="2842"/>
    <cellStyle name="Обычный 7 9 3 2 3 12" xfId="2843"/>
    <cellStyle name="Обычный 7 9 3 2 3 13" xfId="2844"/>
    <cellStyle name="Обычный 7 9 3 2 3 14" xfId="2845"/>
    <cellStyle name="Обычный 7 9 3 2 3 15" xfId="2846"/>
    <cellStyle name="Обычный 7 9 3 2 3 16" xfId="2847"/>
    <cellStyle name="Обычный 7 9 3 2 3 2" xfId="2848"/>
    <cellStyle name="Обычный 7 9 3 2 3 2 10" xfId="2849"/>
    <cellStyle name="Обычный 7 9 3 2 3 2 2" xfId="2850"/>
    <cellStyle name="Обычный 7 9 3 2 3 2 2 2" xfId="2851"/>
    <cellStyle name="Обычный 7 9 3 2 3 2 2 3" xfId="2852"/>
    <cellStyle name="Обычный 7 9 3 2 3 2 2 4" xfId="2853"/>
    <cellStyle name="Обычный 7 9 3 2 3 2 2 5" xfId="2854"/>
    <cellStyle name="Обычный 7 9 3 2 3 2 2 6" xfId="2855"/>
    <cellStyle name="Обычный 7 9 3 2 3 2 2 7" xfId="2856"/>
    <cellStyle name="Обычный 7 9 3 2 3 2 2 8" xfId="2857"/>
    <cellStyle name="Обычный 7 9 3 2 3 2 2 9" xfId="2858"/>
    <cellStyle name="Обычный 7 9 3 2 3 2 3" xfId="2859"/>
    <cellStyle name="Обычный 7 9 3 2 3 2 4" xfId="2860"/>
    <cellStyle name="Обычный 7 9 3 2 3 2 5" xfId="2861"/>
    <cellStyle name="Обычный 7 9 3 2 3 2 6" xfId="2862"/>
    <cellStyle name="Обычный 7 9 3 2 3 2 7" xfId="2863"/>
    <cellStyle name="Обычный 7 9 3 2 3 2 8" xfId="2864"/>
    <cellStyle name="Обычный 7 9 3 2 3 2 9" xfId="2865"/>
    <cellStyle name="Обычный 7 9 3 2 3 3" xfId="2866"/>
    <cellStyle name="Обычный 7 9 3 2 3 3 10" xfId="2867"/>
    <cellStyle name="Обычный 7 9 3 2 3 3 2" xfId="2868"/>
    <cellStyle name="Обычный 7 9 3 2 3 3 2 2" xfId="2869"/>
    <cellStyle name="Обычный 7 9 3 2 3 3 2 3" xfId="2870"/>
    <cellStyle name="Обычный 7 9 3 2 3 3 2 4" xfId="2871"/>
    <cellStyle name="Обычный 7 9 3 2 3 3 2 5" xfId="2872"/>
    <cellStyle name="Обычный 7 9 3 2 3 3 2 6" xfId="2873"/>
    <cellStyle name="Обычный 7 9 3 2 3 3 2 7" xfId="2874"/>
    <cellStyle name="Обычный 7 9 3 2 3 3 2 8" xfId="2875"/>
    <cellStyle name="Обычный 7 9 3 2 3 3 2 9" xfId="2876"/>
    <cellStyle name="Обычный 7 9 3 2 3 3 3" xfId="2877"/>
    <cellStyle name="Обычный 7 9 3 2 3 3 4" xfId="2878"/>
    <cellStyle name="Обычный 7 9 3 2 3 3 5" xfId="2879"/>
    <cellStyle name="Обычный 7 9 3 2 3 3 6" xfId="2880"/>
    <cellStyle name="Обычный 7 9 3 2 3 3 7" xfId="2881"/>
    <cellStyle name="Обычный 7 9 3 2 3 3 8" xfId="2882"/>
    <cellStyle name="Обычный 7 9 3 2 3 3 9" xfId="2883"/>
    <cellStyle name="Обычный 7 9 3 2 3 4" xfId="2884"/>
    <cellStyle name="Обычный 7 9 3 2 3 4 10" xfId="2885"/>
    <cellStyle name="Обычный 7 9 3 2 3 4 11" xfId="2886"/>
    <cellStyle name="Обычный 7 9 3 2 3 4 2" xfId="2887"/>
    <cellStyle name="Обычный 7 9 3 2 3 4 2 10" xfId="2888"/>
    <cellStyle name="Обычный 7 9 3 2 3 4 2 2" xfId="2889"/>
    <cellStyle name="Обычный 7 9 3 2 3 4 2 2 2" xfId="2890"/>
    <cellStyle name="Обычный 7 9 3 2 3 4 2 2 3" xfId="2891"/>
    <cellStyle name="Обычный 7 9 3 2 3 4 2 2 4" xfId="2892"/>
    <cellStyle name="Обычный 7 9 3 2 3 4 2 2 5" xfId="2893"/>
    <cellStyle name="Обычный 7 9 3 2 3 4 2 2 6" xfId="2894"/>
    <cellStyle name="Обычный 7 9 3 2 3 4 2 2 7" xfId="2895"/>
    <cellStyle name="Обычный 7 9 3 2 3 4 2 2 8" xfId="2896"/>
    <cellStyle name="Обычный 7 9 3 2 3 4 2 2 9" xfId="2897"/>
    <cellStyle name="Обычный 7 9 3 2 3 4 2 3" xfId="2898"/>
    <cellStyle name="Обычный 7 9 3 2 3 4 2 4" xfId="2899"/>
    <cellStyle name="Обычный 7 9 3 2 3 4 2 5" xfId="2900"/>
    <cellStyle name="Обычный 7 9 3 2 3 4 2 6" xfId="2901"/>
    <cellStyle name="Обычный 7 9 3 2 3 4 2 7" xfId="2902"/>
    <cellStyle name="Обычный 7 9 3 2 3 4 2 8" xfId="2903"/>
    <cellStyle name="Обычный 7 9 3 2 3 4 2 9" xfId="2904"/>
    <cellStyle name="Обычный 7 9 3 2 3 4 3" xfId="2905"/>
    <cellStyle name="Обычный 7 9 3 2 3 4 3 2" xfId="2906"/>
    <cellStyle name="Обычный 7 9 3 2 3 4 3 3" xfId="2907"/>
    <cellStyle name="Обычный 7 9 3 2 3 4 3 4" xfId="2908"/>
    <cellStyle name="Обычный 7 9 3 2 3 4 3 5" xfId="2909"/>
    <cellStyle name="Обычный 7 9 3 2 3 4 3 6" xfId="2910"/>
    <cellStyle name="Обычный 7 9 3 2 3 4 3 7" xfId="2911"/>
    <cellStyle name="Обычный 7 9 3 2 3 4 3 8" xfId="2912"/>
    <cellStyle name="Обычный 7 9 3 2 3 4 3 9" xfId="2913"/>
    <cellStyle name="Обычный 7 9 3 2 3 4 4" xfId="2914"/>
    <cellStyle name="Обычный 7 9 3 2 3 4 5" xfId="2915"/>
    <cellStyle name="Обычный 7 9 3 2 3 4 6" xfId="2916"/>
    <cellStyle name="Обычный 7 9 3 2 3 4 7" xfId="2917"/>
    <cellStyle name="Обычный 7 9 3 2 3 4 8" xfId="2918"/>
    <cellStyle name="Обычный 7 9 3 2 3 4 9" xfId="2919"/>
    <cellStyle name="Обычный 7 9 3 2 3 5" xfId="2920"/>
    <cellStyle name="Обычный 7 9 3 2 3 5 10" xfId="2921"/>
    <cellStyle name="Обычный 7 9 3 2 3 5 2" xfId="2922"/>
    <cellStyle name="Обычный 7 9 3 2 3 5 2 2" xfId="2923"/>
    <cellStyle name="Обычный 7 9 3 2 3 5 2 3" xfId="2924"/>
    <cellStyle name="Обычный 7 9 3 2 3 5 2 4" xfId="2925"/>
    <cellStyle name="Обычный 7 9 3 2 3 5 2 5" xfId="2926"/>
    <cellStyle name="Обычный 7 9 3 2 3 5 2 6" xfId="2927"/>
    <cellStyle name="Обычный 7 9 3 2 3 5 2 7" xfId="2928"/>
    <cellStyle name="Обычный 7 9 3 2 3 5 2 8" xfId="2929"/>
    <cellStyle name="Обычный 7 9 3 2 3 5 2 9" xfId="2930"/>
    <cellStyle name="Обычный 7 9 3 2 3 5 3" xfId="2931"/>
    <cellStyle name="Обычный 7 9 3 2 3 5 4" xfId="2932"/>
    <cellStyle name="Обычный 7 9 3 2 3 5 5" xfId="2933"/>
    <cellStyle name="Обычный 7 9 3 2 3 5 6" xfId="2934"/>
    <cellStyle name="Обычный 7 9 3 2 3 5 7" xfId="2935"/>
    <cellStyle name="Обычный 7 9 3 2 3 5 8" xfId="2936"/>
    <cellStyle name="Обычный 7 9 3 2 3 5 9" xfId="2937"/>
    <cellStyle name="Обычный 7 9 3 2 3 6" xfId="2938"/>
    <cellStyle name="Обычный 7 9 3 2 3 6 10" xfId="2939"/>
    <cellStyle name="Обычный 7 9 3 2 3 6 2" xfId="2940"/>
    <cellStyle name="Обычный 7 9 3 2 3 6 2 2" xfId="2941"/>
    <cellStyle name="Обычный 7 9 3 2 3 6 2 3" xfId="2942"/>
    <cellStyle name="Обычный 7 9 3 2 3 6 2 4" xfId="2943"/>
    <cellStyle name="Обычный 7 9 3 2 3 6 2 5" xfId="2944"/>
    <cellStyle name="Обычный 7 9 3 2 3 6 2 6" xfId="2945"/>
    <cellStyle name="Обычный 7 9 3 2 3 6 2 7" xfId="2946"/>
    <cellStyle name="Обычный 7 9 3 2 3 6 2 8" xfId="2947"/>
    <cellStyle name="Обычный 7 9 3 2 3 6 2 9" xfId="2948"/>
    <cellStyle name="Обычный 7 9 3 2 3 6 3" xfId="2949"/>
    <cellStyle name="Обычный 7 9 3 2 3 6 4" xfId="2950"/>
    <cellStyle name="Обычный 7 9 3 2 3 6 5" xfId="2951"/>
    <cellStyle name="Обычный 7 9 3 2 3 6 6" xfId="2952"/>
    <cellStyle name="Обычный 7 9 3 2 3 6 7" xfId="2953"/>
    <cellStyle name="Обычный 7 9 3 2 3 6 8" xfId="2954"/>
    <cellStyle name="Обычный 7 9 3 2 3 6 9" xfId="2955"/>
    <cellStyle name="Обычный 7 9 3 2 3 7" xfId="2956"/>
    <cellStyle name="Обычный 7 9 3 2 3 7 10" xfId="2957"/>
    <cellStyle name="Обычный 7 9 3 2 3 7 2" xfId="2958"/>
    <cellStyle name="Обычный 7 9 3 2 3 7 2 2" xfId="2959"/>
    <cellStyle name="Обычный 7 9 3 2 3 7 2 3" xfId="2960"/>
    <cellStyle name="Обычный 7 9 3 2 3 7 2 4" xfId="2961"/>
    <cellStyle name="Обычный 7 9 3 2 3 7 2 5" xfId="2962"/>
    <cellStyle name="Обычный 7 9 3 2 3 7 2 6" xfId="2963"/>
    <cellStyle name="Обычный 7 9 3 2 3 7 2 7" xfId="2964"/>
    <cellStyle name="Обычный 7 9 3 2 3 7 2 8" xfId="2965"/>
    <cellStyle name="Обычный 7 9 3 2 3 7 2 9" xfId="2966"/>
    <cellStyle name="Обычный 7 9 3 2 3 7 3" xfId="2967"/>
    <cellStyle name="Обычный 7 9 3 2 3 7 4" xfId="2968"/>
    <cellStyle name="Обычный 7 9 3 2 3 7 5" xfId="2969"/>
    <cellStyle name="Обычный 7 9 3 2 3 7 6" xfId="2970"/>
    <cellStyle name="Обычный 7 9 3 2 3 7 7" xfId="2971"/>
    <cellStyle name="Обычный 7 9 3 2 3 7 8" xfId="2972"/>
    <cellStyle name="Обычный 7 9 3 2 3 7 9" xfId="2973"/>
    <cellStyle name="Обычный 7 9 3 2 3 8" xfId="2974"/>
    <cellStyle name="Обычный 7 9 3 2 3 8 2" xfId="2975"/>
    <cellStyle name="Обычный 7 9 3 2 3 8 3" xfId="2976"/>
    <cellStyle name="Обычный 7 9 3 2 3 8 4" xfId="2977"/>
    <cellStyle name="Обычный 7 9 3 2 3 8 5" xfId="2978"/>
    <cellStyle name="Обычный 7 9 3 2 3 8 6" xfId="2979"/>
    <cellStyle name="Обычный 7 9 3 2 3 8 7" xfId="2980"/>
    <cellStyle name="Обычный 7 9 3 2 3 8 8" xfId="2981"/>
    <cellStyle name="Обычный 7 9 3 2 3 8 9" xfId="2982"/>
    <cellStyle name="Обычный 7 9 3 2 3 9" xfId="2983"/>
    <cellStyle name="Обычный 7 9 3 2 4" xfId="2984"/>
    <cellStyle name="Обычный 7 9 3 2 4 2" xfId="2985"/>
    <cellStyle name="Обычный 7 9 3 2 4 3" xfId="2986"/>
    <cellStyle name="Обычный 7 9 3 2 4 4" xfId="2987"/>
    <cellStyle name="Обычный 7 9 3 2 4 5" xfId="2988"/>
    <cellStyle name="Обычный 7 9 3 2 4 6" xfId="2989"/>
    <cellStyle name="Обычный 7 9 3 2 4 7" xfId="2990"/>
    <cellStyle name="Обычный 7 9 3 2 4 8" xfId="2991"/>
    <cellStyle name="Обычный 7 9 3 2 4 9" xfId="2992"/>
    <cellStyle name="Обычный 7 9 3 2 5" xfId="2993"/>
    <cellStyle name="Обычный 7 9 3 2 6" xfId="2994"/>
    <cellStyle name="Обычный 7 9 3 2 7" xfId="2995"/>
    <cellStyle name="Обычный 7 9 3 2 8" xfId="2996"/>
    <cellStyle name="Обычный 7 9 3 2 9" xfId="2997"/>
    <cellStyle name="Обычный 7 9 3 3" xfId="2998"/>
    <cellStyle name="Обычный 7 9 3 3 2" xfId="2999"/>
    <cellStyle name="Обычный 7 9 3 3 3" xfId="3000"/>
    <cellStyle name="Обычный 7 9 3 3 4" xfId="3001"/>
    <cellStyle name="Обычный 7 9 3 3 5" xfId="3002"/>
    <cellStyle name="Обычный 7 9 3 3 6" xfId="3003"/>
    <cellStyle name="Обычный 7 9 3 3 7" xfId="3004"/>
    <cellStyle name="Обычный 7 9 3 3 8" xfId="3005"/>
    <cellStyle name="Обычный 7 9 3 3 9" xfId="3006"/>
    <cellStyle name="Обычный 7 9 3 4" xfId="3007"/>
    <cellStyle name="Обычный 7 9 3 5" xfId="3008"/>
    <cellStyle name="Обычный 7 9 3 6" xfId="3009"/>
    <cellStyle name="Обычный 7 9 3 7" xfId="3010"/>
    <cellStyle name="Обычный 7 9 3 8" xfId="3011"/>
    <cellStyle name="Обычный 7 9 3 9" xfId="3012"/>
    <cellStyle name="Обычный 7 9 4" xfId="3013"/>
    <cellStyle name="Обычный 7 9 4 2" xfId="3014"/>
    <cellStyle name="Обычный 7 9 4 3" xfId="3015"/>
    <cellStyle name="Обычный 7 9 4 4" xfId="3016"/>
    <cellStyle name="Обычный 7 9 4 5" xfId="3017"/>
    <cellStyle name="Обычный 7 9 4 6" xfId="3018"/>
    <cellStyle name="Обычный 7 9 4 7" xfId="3019"/>
    <cellStyle name="Обычный 7 9 4 8" xfId="3020"/>
    <cellStyle name="Обычный 7 9 4 9" xfId="3021"/>
    <cellStyle name="Обычный 7 9 5" xfId="3022"/>
    <cellStyle name="Обычный 7 9 6" xfId="3023"/>
    <cellStyle name="Обычный 7 9 7" xfId="3024"/>
    <cellStyle name="Обычный 7 9 8" xfId="3025"/>
    <cellStyle name="Обычный 7 9 9" xfId="3026"/>
    <cellStyle name="Обычный 7 90" xfId="3027"/>
    <cellStyle name="Обычный 7 91" xfId="3028"/>
    <cellStyle name="Обычный 7 92" xfId="3029"/>
    <cellStyle name="Обычный 7 93" xfId="3030"/>
    <cellStyle name="Обычный 7 94" xfId="3031"/>
    <cellStyle name="Обычный 7 95" xfId="3032"/>
    <cellStyle name="Обычный 7 96" xfId="3033"/>
    <cellStyle name="Обычный 7 97" xfId="3034"/>
    <cellStyle name="Обычный 7 98" xfId="3035"/>
    <cellStyle name="Обычный 7 99" xfId="3036"/>
    <cellStyle name="Обычный 70" xfId="3037"/>
    <cellStyle name="Обычный 71" xfId="3038"/>
    <cellStyle name="Обычный 74" xfId="3039"/>
    <cellStyle name="Обычный 75" xfId="3040"/>
    <cellStyle name="Обычный 76" xfId="3041"/>
    <cellStyle name="Обычный 77" xfId="3042"/>
    <cellStyle name="Обычный 78" xfId="3043"/>
    <cellStyle name="Обычный 79" xfId="3044"/>
    <cellStyle name="Обычный 8" xfId="3045"/>
    <cellStyle name="Обычный 8 10" xfId="3046"/>
    <cellStyle name="Обычный 8 10 2" xfId="3047"/>
    <cellStyle name="Обычный 8 100" xfId="3048"/>
    <cellStyle name="Обычный 8 101" xfId="3049"/>
    <cellStyle name="Обычный 8 102" xfId="3050"/>
    <cellStyle name="Обычный 8 103" xfId="3051"/>
    <cellStyle name="Обычный 8 104" xfId="3052"/>
    <cellStyle name="Обычный 8 105" xfId="3053"/>
    <cellStyle name="Обычный 8 106" xfId="3054"/>
    <cellStyle name="Обычный 8 107" xfId="3055"/>
    <cellStyle name="Обычный 8 108" xfId="3056"/>
    <cellStyle name="Обычный 8 109" xfId="3057"/>
    <cellStyle name="Обычный 8 11" xfId="3058"/>
    <cellStyle name="Обычный 8 11 2" xfId="3059"/>
    <cellStyle name="Обычный 8 110" xfId="3060"/>
    <cellStyle name="Обычный 8 111" xfId="3061"/>
    <cellStyle name="Обычный 8 112" xfId="3062"/>
    <cellStyle name="Обычный 8 113" xfId="3063"/>
    <cellStyle name="Обычный 8 114" xfId="3064"/>
    <cellStyle name="Обычный 8 115" xfId="3065"/>
    <cellStyle name="Обычный 8 116" xfId="3066"/>
    <cellStyle name="Обычный 8 117" xfId="3067"/>
    <cellStyle name="Обычный 8 118" xfId="3068"/>
    <cellStyle name="Обычный 8 119" xfId="3069"/>
    <cellStyle name="Обычный 8 12" xfId="3070"/>
    <cellStyle name="Обычный 8 12 2" xfId="3071"/>
    <cellStyle name="Обычный 8 120" xfId="3072"/>
    <cellStyle name="Обычный 8 121" xfId="3073"/>
    <cellStyle name="Обычный 8 122" xfId="3074"/>
    <cellStyle name="Обычный 8 123" xfId="3075"/>
    <cellStyle name="Обычный 8 124" xfId="3076"/>
    <cellStyle name="Обычный 8 125" xfId="3077"/>
    <cellStyle name="Обычный 8 126" xfId="3078"/>
    <cellStyle name="Обычный 8 127" xfId="3079"/>
    <cellStyle name="Обычный 8 128" xfId="3080"/>
    <cellStyle name="Обычный 8 129" xfId="3081"/>
    <cellStyle name="Обычный 8 13" xfId="3082"/>
    <cellStyle name="Обычный 8 130" xfId="3083"/>
    <cellStyle name="Обычный 8 131" xfId="3084"/>
    <cellStyle name="Обычный 8 132" xfId="3085"/>
    <cellStyle name="Обычный 8 133" xfId="3086"/>
    <cellStyle name="Обычный 8 134" xfId="3087"/>
    <cellStyle name="Обычный 8 135" xfId="3088"/>
    <cellStyle name="Обычный 8 136" xfId="3089"/>
    <cellStyle name="Обычный 8 137" xfId="3090"/>
    <cellStyle name="Обычный 8 138" xfId="3091"/>
    <cellStyle name="Обычный 8 139" xfId="3092"/>
    <cellStyle name="Обычный 8 14" xfId="3093"/>
    <cellStyle name="Обычный 8 140" xfId="3094"/>
    <cellStyle name="Обычный 8 141" xfId="3095"/>
    <cellStyle name="Обычный 8 142" xfId="3096"/>
    <cellStyle name="Обычный 8 143" xfId="3097"/>
    <cellStyle name="Обычный 8 144" xfId="3098"/>
    <cellStyle name="Обычный 8 145" xfId="3099"/>
    <cellStyle name="Обычный 8 146" xfId="3100"/>
    <cellStyle name="Обычный 8 147" xfId="3101"/>
    <cellStyle name="Обычный 8 148" xfId="3102"/>
    <cellStyle name="Обычный 8 149" xfId="3103"/>
    <cellStyle name="Обычный 8 15" xfId="3104"/>
    <cellStyle name="Обычный 8 150" xfId="3105"/>
    <cellStyle name="Обычный 8 151" xfId="3106"/>
    <cellStyle name="Обычный 8 152" xfId="3107"/>
    <cellStyle name="Обычный 8 153" xfId="3108"/>
    <cellStyle name="Обычный 8 154" xfId="3109"/>
    <cellStyle name="Обычный 8 155" xfId="3110"/>
    <cellStyle name="Обычный 8 156" xfId="3111"/>
    <cellStyle name="Обычный 8 157" xfId="3112"/>
    <cellStyle name="Обычный 8 158" xfId="3113"/>
    <cellStyle name="Обычный 8 159" xfId="3114"/>
    <cellStyle name="Обычный 8 16" xfId="3115"/>
    <cellStyle name="Обычный 8 160" xfId="3116"/>
    <cellStyle name="Обычный 8 161" xfId="3117"/>
    <cellStyle name="Обычный 8 162" xfId="3118"/>
    <cellStyle name="Обычный 8 163" xfId="3119"/>
    <cellStyle name="Обычный 8 164" xfId="3120"/>
    <cellStyle name="Обычный 8 165" xfId="3121"/>
    <cellStyle name="Обычный 8 166" xfId="3122"/>
    <cellStyle name="Обычный 8 167" xfId="3123"/>
    <cellStyle name="Обычный 8 168" xfId="3124"/>
    <cellStyle name="Обычный 8 169" xfId="3125"/>
    <cellStyle name="Обычный 8 17" xfId="3126"/>
    <cellStyle name="Обычный 8 170" xfId="3127"/>
    <cellStyle name="Обычный 8 171" xfId="3128"/>
    <cellStyle name="Обычный 8 172" xfId="3129"/>
    <cellStyle name="Обычный 8 173" xfId="3130"/>
    <cellStyle name="Обычный 8 174" xfId="3131"/>
    <cellStyle name="Обычный 8 175" xfId="3132"/>
    <cellStyle name="Обычный 8 176" xfId="3133"/>
    <cellStyle name="Обычный 8 177" xfId="3134"/>
    <cellStyle name="Обычный 8 178" xfId="3135"/>
    <cellStyle name="Обычный 8 179" xfId="3136"/>
    <cellStyle name="Обычный 8 18" xfId="3137"/>
    <cellStyle name="Обычный 8 180" xfId="3138"/>
    <cellStyle name="Обычный 8 181" xfId="3139"/>
    <cellStyle name="Обычный 8 182" xfId="3140"/>
    <cellStyle name="Обычный 8 183" xfId="3141"/>
    <cellStyle name="Обычный 8 184" xfId="3142"/>
    <cellStyle name="Обычный 8 185" xfId="3143"/>
    <cellStyle name="Обычный 8 186" xfId="3144"/>
    <cellStyle name="Обычный 8 187" xfId="3145"/>
    <cellStyle name="Обычный 8 188" xfId="3146"/>
    <cellStyle name="Обычный 8 189" xfId="3147"/>
    <cellStyle name="Обычный 8 19" xfId="3148"/>
    <cellStyle name="Обычный 8 190" xfId="3149"/>
    <cellStyle name="Обычный 8 191" xfId="3150"/>
    <cellStyle name="Обычный 8 192" xfId="3151"/>
    <cellStyle name="Обычный 8 193" xfId="3152"/>
    <cellStyle name="Обычный 8 194" xfId="3153"/>
    <cellStyle name="Обычный 8 195" xfId="3154"/>
    <cellStyle name="Обычный 8 196" xfId="3155"/>
    <cellStyle name="Обычный 8 197" xfId="3156"/>
    <cellStyle name="Обычный 8 198" xfId="3157"/>
    <cellStyle name="Обычный 8 199" xfId="3158"/>
    <cellStyle name="Обычный 8 2" xfId="3159"/>
    <cellStyle name="Обычный 8 2 2" xfId="3160"/>
    <cellStyle name="Обычный 8 20" xfId="3161"/>
    <cellStyle name="Обычный 8 200" xfId="3162"/>
    <cellStyle name="Обычный 8 201" xfId="3163"/>
    <cellStyle name="Обычный 8 21" xfId="3164"/>
    <cellStyle name="Обычный 8 22" xfId="3165"/>
    <cellStyle name="Обычный 8 23" xfId="3166"/>
    <cellStyle name="Обычный 8 24" xfId="3167"/>
    <cellStyle name="Обычный 8 25" xfId="3168"/>
    <cellStyle name="Обычный 8 26" xfId="3169"/>
    <cellStyle name="Обычный 8 27" xfId="3170"/>
    <cellStyle name="Обычный 8 28" xfId="3171"/>
    <cellStyle name="Обычный 8 29" xfId="3172"/>
    <cellStyle name="Обычный 8 3" xfId="3173"/>
    <cellStyle name="Обычный 8 3 10" xfId="3174"/>
    <cellStyle name="Обычный 8 3 2" xfId="3175"/>
    <cellStyle name="Обычный 8 3 2 2" xfId="3176"/>
    <cellStyle name="Обычный 8 3 2 3" xfId="3177"/>
    <cellStyle name="Обычный 8 3 2 4" xfId="3178"/>
    <cellStyle name="Обычный 8 3 2 5" xfId="3179"/>
    <cellStyle name="Обычный 8 3 2 6" xfId="3180"/>
    <cellStyle name="Обычный 8 3 2 7" xfId="3181"/>
    <cellStyle name="Обычный 8 3 2 8" xfId="3182"/>
    <cellStyle name="Обычный 8 3 2 9" xfId="3183"/>
    <cellStyle name="Обычный 8 3 3" xfId="3184"/>
    <cellStyle name="Обычный 8 3 4" xfId="3185"/>
    <cellStyle name="Обычный 8 3 5" xfId="3186"/>
    <cellStyle name="Обычный 8 3 6" xfId="3187"/>
    <cellStyle name="Обычный 8 3 7" xfId="3188"/>
    <cellStyle name="Обычный 8 3 8" xfId="3189"/>
    <cellStyle name="Обычный 8 3 9" xfId="3190"/>
    <cellStyle name="Обычный 8 30" xfId="3191"/>
    <cellStyle name="Обычный 8 31" xfId="3192"/>
    <cellStyle name="Обычный 8 32" xfId="3193"/>
    <cellStyle name="Обычный 8 33" xfId="3194"/>
    <cellStyle name="Обычный 8 34" xfId="3195"/>
    <cellStyle name="Обычный 8 35" xfId="3196"/>
    <cellStyle name="Обычный 8 36" xfId="3197"/>
    <cellStyle name="Обычный 8 37" xfId="3198"/>
    <cellStyle name="Обычный 8 38" xfId="3199"/>
    <cellStyle name="Обычный 8 39" xfId="3200"/>
    <cellStyle name="Обычный 8 4" xfId="3201"/>
    <cellStyle name="Обычный 8 4 2" xfId="3202"/>
    <cellStyle name="Обычный 8 4 3" xfId="3203"/>
    <cellStyle name="Обычный 8 4 4" xfId="3204"/>
    <cellStyle name="Обычный 8 4 5" xfId="3205"/>
    <cellStyle name="Обычный 8 4 6" xfId="3206"/>
    <cellStyle name="Обычный 8 4 7" xfId="3207"/>
    <cellStyle name="Обычный 8 4 8" xfId="3208"/>
    <cellStyle name="Обычный 8 4 9" xfId="3209"/>
    <cellStyle name="Обычный 8 40" xfId="3210"/>
    <cellStyle name="Обычный 8 41" xfId="3211"/>
    <cellStyle name="Обычный 8 42" xfId="3212"/>
    <cellStyle name="Обычный 8 43" xfId="3213"/>
    <cellStyle name="Обычный 8 44" xfId="3214"/>
    <cellStyle name="Обычный 8 45" xfId="3215"/>
    <cellStyle name="Обычный 8 46" xfId="3216"/>
    <cellStyle name="Обычный 8 47" xfId="3217"/>
    <cellStyle name="Обычный 8 48" xfId="3218"/>
    <cellStyle name="Обычный 8 49" xfId="3219"/>
    <cellStyle name="Обычный 8 5" xfId="3220"/>
    <cellStyle name="Обычный 8 5 2" xfId="3221"/>
    <cellStyle name="Обычный 8 50" xfId="3222"/>
    <cellStyle name="Обычный 8 51" xfId="3223"/>
    <cellStyle name="Обычный 8 52" xfId="3224"/>
    <cellStyle name="Обычный 8 53" xfId="3225"/>
    <cellStyle name="Обычный 8 54" xfId="3226"/>
    <cellStyle name="Обычный 8 55" xfId="3227"/>
    <cellStyle name="Обычный 8 56" xfId="3228"/>
    <cellStyle name="Обычный 8 57" xfId="3229"/>
    <cellStyle name="Обычный 8 58" xfId="3230"/>
    <cellStyle name="Обычный 8 59" xfId="3231"/>
    <cellStyle name="Обычный 8 6" xfId="3232"/>
    <cellStyle name="Обычный 8 6 2" xfId="3233"/>
    <cellStyle name="Обычный 8 60" xfId="3234"/>
    <cellStyle name="Обычный 8 61" xfId="3235"/>
    <cellStyle name="Обычный 8 62" xfId="3236"/>
    <cellStyle name="Обычный 8 63" xfId="3237"/>
    <cellStyle name="Обычный 8 64" xfId="3238"/>
    <cellStyle name="Обычный 8 65" xfId="3239"/>
    <cellStyle name="Обычный 8 66" xfId="3240"/>
    <cellStyle name="Обычный 8 67" xfId="3241"/>
    <cellStyle name="Обычный 8 68" xfId="3242"/>
    <cellStyle name="Обычный 8 69" xfId="3243"/>
    <cellStyle name="Обычный 8 7" xfId="3244"/>
    <cellStyle name="Обычный 8 7 2" xfId="3245"/>
    <cellStyle name="Обычный 8 70" xfId="3246"/>
    <cellStyle name="Обычный 8 71" xfId="3247"/>
    <cellStyle name="Обычный 8 72" xfId="3248"/>
    <cellStyle name="Обычный 8 73" xfId="3249"/>
    <cellStyle name="Обычный 8 74" xfId="3250"/>
    <cellStyle name="Обычный 8 75" xfId="3251"/>
    <cellStyle name="Обычный 8 76" xfId="3252"/>
    <cellStyle name="Обычный 8 77" xfId="3253"/>
    <cellStyle name="Обычный 8 78" xfId="3254"/>
    <cellStyle name="Обычный 8 79" xfId="3255"/>
    <cellStyle name="Обычный 8 8" xfId="3256"/>
    <cellStyle name="Обычный 8 8 2" xfId="3257"/>
    <cellStyle name="Обычный 8 80" xfId="3258"/>
    <cellStyle name="Обычный 8 81" xfId="3259"/>
    <cellStyle name="Обычный 8 82" xfId="3260"/>
    <cellStyle name="Обычный 8 83" xfId="3261"/>
    <cellStyle name="Обычный 8 84" xfId="3262"/>
    <cellStyle name="Обычный 8 85" xfId="3263"/>
    <cellStyle name="Обычный 8 86" xfId="3264"/>
    <cellStyle name="Обычный 8 87" xfId="3265"/>
    <cellStyle name="Обычный 8 88" xfId="3266"/>
    <cellStyle name="Обычный 8 89" xfId="3267"/>
    <cellStyle name="Обычный 8 9" xfId="3268"/>
    <cellStyle name="Обычный 8 9 2" xfId="3269"/>
    <cellStyle name="Обычный 8 90" xfId="3270"/>
    <cellStyle name="Обычный 8 91" xfId="3271"/>
    <cellStyle name="Обычный 8 92" xfId="3272"/>
    <cellStyle name="Обычный 8 93" xfId="3273"/>
    <cellStyle name="Обычный 8 94" xfId="3274"/>
    <cellStyle name="Обычный 8 95" xfId="3275"/>
    <cellStyle name="Обычный 8 96" xfId="3276"/>
    <cellStyle name="Обычный 8 97" xfId="3277"/>
    <cellStyle name="Обычный 8 98" xfId="3278"/>
    <cellStyle name="Обычный 8 99" xfId="3279"/>
    <cellStyle name="Обычный 80" xfId="3280"/>
    <cellStyle name="Обычный 81" xfId="3281"/>
    <cellStyle name="Обычный 82" xfId="3282"/>
    <cellStyle name="Обычный 83" xfId="3283"/>
    <cellStyle name="Обычный 84" xfId="3284"/>
    <cellStyle name="Обычный 85" xfId="3285"/>
    <cellStyle name="Обычный 86" xfId="3286"/>
    <cellStyle name="Обычный 87" xfId="3287"/>
    <cellStyle name="Обычный 88" xfId="3288"/>
    <cellStyle name="Обычный 89" xfId="3289"/>
    <cellStyle name="Обычный 9" xfId="3290"/>
    <cellStyle name="Обычный 9 10" xfId="3291"/>
    <cellStyle name="Обычный 9 100" xfId="3292"/>
    <cellStyle name="Обычный 9 101" xfId="3293"/>
    <cellStyle name="Обычный 9 102" xfId="3294"/>
    <cellStyle name="Обычный 9 103" xfId="3295"/>
    <cellStyle name="Обычный 9 104" xfId="3296"/>
    <cellStyle name="Обычный 9 105" xfId="3297"/>
    <cellStyle name="Обычный 9 106" xfId="3298"/>
    <cellStyle name="Обычный 9 107" xfId="3299"/>
    <cellStyle name="Обычный 9 108" xfId="3300"/>
    <cellStyle name="Обычный 9 109" xfId="3301"/>
    <cellStyle name="Обычный 9 11" xfId="3302"/>
    <cellStyle name="Обычный 9 110" xfId="3303"/>
    <cellStyle name="Обычный 9 111" xfId="3304"/>
    <cellStyle name="Обычный 9 112" xfId="3305"/>
    <cellStyle name="Обычный 9 113" xfId="3306"/>
    <cellStyle name="Обычный 9 114" xfId="3307"/>
    <cellStyle name="Обычный 9 115" xfId="3308"/>
    <cellStyle name="Обычный 9 116" xfId="3309"/>
    <cellStyle name="Обычный 9 117" xfId="3310"/>
    <cellStyle name="Обычный 9 118" xfId="3311"/>
    <cellStyle name="Обычный 9 119" xfId="3312"/>
    <cellStyle name="Обычный 9 12" xfId="3313"/>
    <cellStyle name="Обычный 9 120" xfId="3314"/>
    <cellStyle name="Обычный 9 121" xfId="3315"/>
    <cellStyle name="Обычный 9 122" xfId="3316"/>
    <cellStyle name="Обычный 9 123" xfId="3317"/>
    <cellStyle name="Обычный 9 124" xfId="3318"/>
    <cellStyle name="Обычный 9 125" xfId="3319"/>
    <cellStyle name="Обычный 9 126" xfId="3320"/>
    <cellStyle name="Обычный 9 127" xfId="3321"/>
    <cellStyle name="Обычный 9 128" xfId="3322"/>
    <cellStyle name="Обычный 9 129" xfId="3323"/>
    <cellStyle name="Обычный 9 13" xfId="3324"/>
    <cellStyle name="Обычный 9 130" xfId="3325"/>
    <cellStyle name="Обычный 9 131" xfId="3326"/>
    <cellStyle name="Обычный 9 132" xfId="3327"/>
    <cellStyle name="Обычный 9 133" xfId="3328"/>
    <cellStyle name="Обычный 9 134" xfId="3329"/>
    <cellStyle name="Обычный 9 135" xfId="3330"/>
    <cellStyle name="Обычный 9 136" xfId="3331"/>
    <cellStyle name="Обычный 9 137" xfId="3332"/>
    <cellStyle name="Обычный 9 138" xfId="3333"/>
    <cellStyle name="Обычный 9 139" xfId="3334"/>
    <cellStyle name="Обычный 9 14" xfId="3335"/>
    <cellStyle name="Обычный 9 140" xfId="3336"/>
    <cellStyle name="Обычный 9 141" xfId="3337"/>
    <cellStyle name="Обычный 9 142" xfId="3338"/>
    <cellStyle name="Обычный 9 143" xfId="3339"/>
    <cellStyle name="Обычный 9 144" xfId="3340"/>
    <cellStyle name="Обычный 9 145" xfId="3341"/>
    <cellStyle name="Обычный 9 146" xfId="3342"/>
    <cellStyle name="Обычный 9 147" xfId="3343"/>
    <cellStyle name="Обычный 9 148" xfId="3344"/>
    <cellStyle name="Обычный 9 149" xfId="3345"/>
    <cellStyle name="Обычный 9 15" xfId="3346"/>
    <cellStyle name="Обычный 9 150" xfId="3347"/>
    <cellStyle name="Обычный 9 151" xfId="3348"/>
    <cellStyle name="Обычный 9 152" xfId="3349"/>
    <cellStyle name="Обычный 9 153" xfId="3350"/>
    <cellStyle name="Обычный 9 154" xfId="3351"/>
    <cellStyle name="Обычный 9 155" xfId="3352"/>
    <cellStyle name="Обычный 9 156" xfId="3353"/>
    <cellStyle name="Обычный 9 157" xfId="3354"/>
    <cellStyle name="Обычный 9 158" xfId="3355"/>
    <cellStyle name="Обычный 9 159" xfId="3356"/>
    <cellStyle name="Обычный 9 16" xfId="3357"/>
    <cellStyle name="Обычный 9 160" xfId="3358"/>
    <cellStyle name="Обычный 9 161" xfId="3359"/>
    <cellStyle name="Обычный 9 162" xfId="3360"/>
    <cellStyle name="Обычный 9 163" xfId="3361"/>
    <cellStyle name="Обычный 9 164" xfId="3362"/>
    <cellStyle name="Обычный 9 165" xfId="3363"/>
    <cellStyle name="Обычный 9 166" xfId="3364"/>
    <cellStyle name="Обычный 9 167" xfId="3365"/>
    <cellStyle name="Обычный 9 168" xfId="3366"/>
    <cellStyle name="Обычный 9 169" xfId="3367"/>
    <cellStyle name="Обычный 9 17" xfId="3368"/>
    <cellStyle name="Обычный 9 170" xfId="3369"/>
    <cellStyle name="Обычный 9 171" xfId="3370"/>
    <cellStyle name="Обычный 9 172" xfId="3371"/>
    <cellStyle name="Обычный 9 173" xfId="3372"/>
    <cellStyle name="Обычный 9 174" xfId="3373"/>
    <cellStyle name="Обычный 9 175" xfId="3374"/>
    <cellStyle name="Обычный 9 176" xfId="3375"/>
    <cellStyle name="Обычный 9 177" xfId="3376"/>
    <cellStyle name="Обычный 9 178" xfId="3377"/>
    <cellStyle name="Обычный 9 179" xfId="3378"/>
    <cellStyle name="Обычный 9 18" xfId="3379"/>
    <cellStyle name="Обычный 9 180" xfId="3380"/>
    <cellStyle name="Обычный 9 181" xfId="3381"/>
    <cellStyle name="Обычный 9 182" xfId="3382"/>
    <cellStyle name="Обычный 9 183" xfId="3383"/>
    <cellStyle name="Обычный 9 184" xfId="3384"/>
    <cellStyle name="Обычный 9 185" xfId="3385"/>
    <cellStyle name="Обычный 9 186" xfId="3386"/>
    <cellStyle name="Обычный 9 187" xfId="3387"/>
    <cellStyle name="Обычный 9 188" xfId="3388"/>
    <cellStyle name="Обычный 9 189" xfId="3389"/>
    <cellStyle name="Обычный 9 19" xfId="3390"/>
    <cellStyle name="Обычный 9 190" xfId="3391"/>
    <cellStyle name="Обычный 9 191" xfId="3392"/>
    <cellStyle name="Обычный 9 192" xfId="3393"/>
    <cellStyle name="Обычный 9 193" xfId="3394"/>
    <cellStyle name="Обычный 9 194" xfId="3395"/>
    <cellStyle name="Обычный 9 195" xfId="3396"/>
    <cellStyle name="Обычный 9 196" xfId="3397"/>
    <cellStyle name="Обычный 9 197" xfId="3398"/>
    <cellStyle name="Обычный 9 198" xfId="3399"/>
    <cellStyle name="Обычный 9 199" xfId="3400"/>
    <cellStyle name="Обычный 9 2" xfId="3401"/>
    <cellStyle name="Обычный 9 2 2" xfId="3402"/>
    <cellStyle name="Обычный 9 20" xfId="3403"/>
    <cellStyle name="Обычный 9 200" xfId="3404"/>
    <cellStyle name="Обычный 9 201" xfId="3405"/>
    <cellStyle name="Обычный 9 21" xfId="3406"/>
    <cellStyle name="Обычный 9 22" xfId="3407"/>
    <cellStyle name="Обычный 9 23" xfId="3408"/>
    <cellStyle name="Обычный 9 24" xfId="3409"/>
    <cellStyle name="Обычный 9 25" xfId="3410"/>
    <cellStyle name="Обычный 9 26" xfId="3411"/>
    <cellStyle name="Обычный 9 27" xfId="3412"/>
    <cellStyle name="Обычный 9 28" xfId="3413"/>
    <cellStyle name="Обычный 9 29" xfId="3414"/>
    <cellStyle name="Обычный 9 3" xfId="3415"/>
    <cellStyle name="Обычный 9 30" xfId="3416"/>
    <cellStyle name="Обычный 9 31" xfId="3417"/>
    <cellStyle name="Обычный 9 32" xfId="3418"/>
    <cellStyle name="Обычный 9 33" xfId="3419"/>
    <cellStyle name="Обычный 9 34" xfId="3420"/>
    <cellStyle name="Обычный 9 35" xfId="3421"/>
    <cellStyle name="Обычный 9 36" xfId="3422"/>
    <cellStyle name="Обычный 9 37" xfId="3423"/>
    <cellStyle name="Обычный 9 38" xfId="3424"/>
    <cellStyle name="Обычный 9 39" xfId="3425"/>
    <cellStyle name="Обычный 9 4" xfId="3426"/>
    <cellStyle name="Обычный 9 40" xfId="3427"/>
    <cellStyle name="Обычный 9 41" xfId="3428"/>
    <cellStyle name="Обычный 9 42" xfId="3429"/>
    <cellStyle name="Обычный 9 43" xfId="3430"/>
    <cellStyle name="Обычный 9 44" xfId="3431"/>
    <cellStyle name="Обычный 9 45" xfId="3432"/>
    <cellStyle name="Обычный 9 46" xfId="3433"/>
    <cellStyle name="Обычный 9 47" xfId="3434"/>
    <cellStyle name="Обычный 9 48" xfId="3435"/>
    <cellStyle name="Обычный 9 49" xfId="3436"/>
    <cellStyle name="Обычный 9 5" xfId="3437"/>
    <cellStyle name="Обычный 9 50" xfId="3438"/>
    <cellStyle name="Обычный 9 51" xfId="3439"/>
    <cellStyle name="Обычный 9 52" xfId="3440"/>
    <cellStyle name="Обычный 9 53" xfId="3441"/>
    <cellStyle name="Обычный 9 54" xfId="3442"/>
    <cellStyle name="Обычный 9 55" xfId="3443"/>
    <cellStyle name="Обычный 9 56" xfId="3444"/>
    <cellStyle name="Обычный 9 57" xfId="3445"/>
    <cellStyle name="Обычный 9 58" xfId="3446"/>
    <cellStyle name="Обычный 9 59" xfId="3447"/>
    <cellStyle name="Обычный 9 6" xfId="3448"/>
    <cellStyle name="Обычный 9 60" xfId="3449"/>
    <cellStyle name="Обычный 9 61" xfId="3450"/>
    <cellStyle name="Обычный 9 62" xfId="3451"/>
    <cellStyle name="Обычный 9 63" xfId="3452"/>
    <cellStyle name="Обычный 9 64" xfId="3453"/>
    <cellStyle name="Обычный 9 65" xfId="3454"/>
    <cellStyle name="Обычный 9 66" xfId="3455"/>
    <cellStyle name="Обычный 9 67" xfId="3456"/>
    <cellStyle name="Обычный 9 68" xfId="3457"/>
    <cellStyle name="Обычный 9 69" xfId="3458"/>
    <cellStyle name="Обычный 9 7" xfId="3459"/>
    <cellStyle name="Обычный 9 70" xfId="3460"/>
    <cellStyle name="Обычный 9 71" xfId="3461"/>
    <cellStyle name="Обычный 9 72" xfId="3462"/>
    <cellStyle name="Обычный 9 73" xfId="3463"/>
    <cellStyle name="Обычный 9 74" xfId="3464"/>
    <cellStyle name="Обычный 9 75" xfId="3465"/>
    <cellStyle name="Обычный 9 76" xfId="3466"/>
    <cellStyle name="Обычный 9 77" xfId="3467"/>
    <cellStyle name="Обычный 9 78" xfId="3468"/>
    <cellStyle name="Обычный 9 79" xfId="3469"/>
    <cellStyle name="Обычный 9 8" xfId="3470"/>
    <cellStyle name="Обычный 9 80" xfId="3471"/>
    <cellStyle name="Обычный 9 81" xfId="3472"/>
    <cellStyle name="Обычный 9 82" xfId="3473"/>
    <cellStyle name="Обычный 9 83" xfId="3474"/>
    <cellStyle name="Обычный 9 84" xfId="3475"/>
    <cellStyle name="Обычный 9 85" xfId="3476"/>
    <cellStyle name="Обычный 9 86" xfId="3477"/>
    <cellStyle name="Обычный 9 87" xfId="3478"/>
    <cellStyle name="Обычный 9 88" xfId="3479"/>
    <cellStyle name="Обычный 9 89" xfId="3480"/>
    <cellStyle name="Обычный 9 9" xfId="3481"/>
    <cellStyle name="Обычный 9 90" xfId="3482"/>
    <cellStyle name="Обычный 9 91" xfId="3483"/>
    <cellStyle name="Обычный 9 92" xfId="3484"/>
    <cellStyle name="Обычный 9 93" xfId="3485"/>
    <cellStyle name="Обычный 9 94" xfId="3486"/>
    <cellStyle name="Обычный 9 95" xfId="3487"/>
    <cellStyle name="Обычный 9 96" xfId="3488"/>
    <cellStyle name="Обычный 9 97" xfId="3489"/>
    <cellStyle name="Обычный 9 98" xfId="3490"/>
    <cellStyle name="Обычный 9 99" xfId="3491"/>
    <cellStyle name="Обычный 90" xfId="3492"/>
    <cellStyle name="Обычный 93" xfId="3493"/>
    <cellStyle name="Обычный 94" xfId="3494"/>
    <cellStyle name="Обычный 95" xfId="3495"/>
    <cellStyle name="Обычный 96" xfId="3496"/>
    <cellStyle name="Обычный 97" xfId="3497"/>
    <cellStyle name="Обычный 98" xfId="3498"/>
    <cellStyle name="Обычный 99" xfId="3499"/>
    <cellStyle name="Процентный" xfId="4643" builtinId="5"/>
    <cellStyle name="Процентный 2" xfId="3500"/>
    <cellStyle name="Процентный 2 2" xfId="3501"/>
    <cellStyle name="Процентный 2 2 2" xfId="3502"/>
    <cellStyle name="Процентный 2 3" xfId="3503"/>
    <cellStyle name="Процентный 3" xfId="3504"/>
    <cellStyle name="Процентный 3 2" xfId="3505"/>
    <cellStyle name="Процентный 4" xfId="3506"/>
    <cellStyle name="Стиль 1" xfId="3507"/>
    <cellStyle name="Стиль 1 2" xfId="3508"/>
    <cellStyle name="Тысячи [0]_Число" xfId="3509"/>
    <cellStyle name="Тысячи_Число" xfId="3510"/>
    <cellStyle name="Финансовый [0] 2" xfId="3511"/>
    <cellStyle name="Финансовый [0] 2 2" xfId="3512"/>
    <cellStyle name="Финансовый 10" xfId="3513"/>
    <cellStyle name="Финансовый 10 10" xfId="3514"/>
    <cellStyle name="Финансовый 10 2" xfId="3515"/>
    <cellStyle name="Финансовый 10 2 2" xfId="3516"/>
    <cellStyle name="Финансовый 10 2 3" xfId="3517"/>
    <cellStyle name="Финансовый 10 2 4" xfId="3518"/>
    <cellStyle name="Финансовый 10 2 5" xfId="3519"/>
    <cellStyle name="Финансовый 10 2 6" xfId="3520"/>
    <cellStyle name="Финансовый 10 2 7" xfId="3521"/>
    <cellStyle name="Финансовый 10 2 8" xfId="3522"/>
    <cellStyle name="Финансовый 10 2 9" xfId="3523"/>
    <cellStyle name="Финансовый 10 3" xfId="3524"/>
    <cellStyle name="Финансовый 10 4" xfId="3525"/>
    <cellStyle name="Финансовый 10 5" xfId="3526"/>
    <cellStyle name="Финансовый 10 6" xfId="3527"/>
    <cellStyle name="Финансовый 10 7" xfId="3528"/>
    <cellStyle name="Финансовый 10 8" xfId="3529"/>
    <cellStyle name="Финансовый 10 9" xfId="3530"/>
    <cellStyle name="Финансовый 11" xfId="3531"/>
    <cellStyle name="Финансовый 11 10" xfId="3532"/>
    <cellStyle name="Финансовый 11 2" xfId="3533"/>
    <cellStyle name="Финансовый 11 2 2" xfId="3534"/>
    <cellStyle name="Финансовый 11 2 3" xfId="3535"/>
    <cellStyle name="Финансовый 11 2 4" xfId="3536"/>
    <cellStyle name="Финансовый 11 2 5" xfId="3537"/>
    <cellStyle name="Финансовый 11 2 6" xfId="3538"/>
    <cellStyle name="Финансовый 11 2 7" xfId="3539"/>
    <cellStyle name="Финансовый 11 2 8" xfId="3540"/>
    <cellStyle name="Финансовый 11 2 9" xfId="3541"/>
    <cellStyle name="Финансовый 11 3" xfId="3542"/>
    <cellStyle name="Финансовый 11 4" xfId="3543"/>
    <cellStyle name="Финансовый 11 5" xfId="3544"/>
    <cellStyle name="Финансовый 11 6" xfId="3545"/>
    <cellStyle name="Финансовый 11 7" xfId="3546"/>
    <cellStyle name="Финансовый 11 8" xfId="3547"/>
    <cellStyle name="Финансовый 11 9" xfId="3548"/>
    <cellStyle name="Финансовый 2" xfId="3549"/>
    <cellStyle name="Финансовый 2 2" xfId="3550"/>
    <cellStyle name="Финансовый 2 2 2" xfId="3551"/>
    <cellStyle name="Финансовый 2 2 2 2" xfId="3552"/>
    <cellStyle name="Финансовый 2 2 3" xfId="3553"/>
    <cellStyle name="Финансовый 2 3" xfId="3554"/>
    <cellStyle name="Финансовый 2 3 2" xfId="3555"/>
    <cellStyle name="Финансовый 2 4" xfId="3556"/>
    <cellStyle name="Финансовый 2 5" xfId="3557"/>
    <cellStyle name="Финансовый 2 6" xfId="3558"/>
    <cellStyle name="Финансовый 3" xfId="3559"/>
    <cellStyle name="Финансовый 3 10" xfId="3560"/>
    <cellStyle name="Финансовый 3 11" xfId="3561"/>
    <cellStyle name="Финансовый 3 12" xfId="3562"/>
    <cellStyle name="Финансовый 3 2" xfId="3563"/>
    <cellStyle name="Финансовый 3 2 10" xfId="3564"/>
    <cellStyle name="Финансовый 3 2 10 2" xfId="3565"/>
    <cellStyle name="Финансовый 3 2 10 3" xfId="3566"/>
    <cellStyle name="Финансовый 3 2 10 4" xfId="3567"/>
    <cellStyle name="Финансовый 3 2 10 5" xfId="3568"/>
    <cellStyle name="Финансовый 3 2 10 6" xfId="3569"/>
    <cellStyle name="Финансовый 3 2 10 7" xfId="3570"/>
    <cellStyle name="Финансовый 3 2 10 8" xfId="3571"/>
    <cellStyle name="Финансовый 3 2 10 9" xfId="3572"/>
    <cellStyle name="Финансовый 3 2 11" xfId="3573"/>
    <cellStyle name="Финансовый 3 2 12" xfId="3574"/>
    <cellStyle name="Финансовый 3 2 13" xfId="3575"/>
    <cellStyle name="Финансовый 3 2 14" xfId="3576"/>
    <cellStyle name="Финансовый 3 2 15" xfId="3577"/>
    <cellStyle name="Финансовый 3 2 16" xfId="3578"/>
    <cellStyle name="Финансовый 3 2 17" xfId="3579"/>
    <cellStyle name="Финансовый 3 2 18" xfId="3580"/>
    <cellStyle name="Финансовый 3 2 2" xfId="3581"/>
    <cellStyle name="Финансовый 3 2 2 10" xfId="3582"/>
    <cellStyle name="Финансовый 3 2 2 11" xfId="3583"/>
    <cellStyle name="Финансовый 3 2 2 2" xfId="3584"/>
    <cellStyle name="Финансовый 3 2 2 2 10" xfId="3585"/>
    <cellStyle name="Финансовый 3 2 2 2 2" xfId="3586"/>
    <cellStyle name="Финансовый 3 2 2 2 2 2" xfId="3587"/>
    <cellStyle name="Финансовый 3 2 2 2 2 3" xfId="3588"/>
    <cellStyle name="Финансовый 3 2 2 2 2 4" xfId="3589"/>
    <cellStyle name="Финансовый 3 2 2 2 2 5" xfId="3590"/>
    <cellStyle name="Финансовый 3 2 2 2 2 6" xfId="3591"/>
    <cellStyle name="Финансовый 3 2 2 2 2 7" xfId="3592"/>
    <cellStyle name="Финансовый 3 2 2 2 2 8" xfId="3593"/>
    <cellStyle name="Финансовый 3 2 2 2 2 9" xfId="3594"/>
    <cellStyle name="Финансовый 3 2 2 2 3" xfId="3595"/>
    <cellStyle name="Финансовый 3 2 2 2 4" xfId="3596"/>
    <cellStyle name="Финансовый 3 2 2 2 5" xfId="3597"/>
    <cellStyle name="Финансовый 3 2 2 2 6" xfId="3598"/>
    <cellStyle name="Финансовый 3 2 2 2 7" xfId="3599"/>
    <cellStyle name="Финансовый 3 2 2 2 8" xfId="3600"/>
    <cellStyle name="Финансовый 3 2 2 2 9" xfId="3601"/>
    <cellStyle name="Финансовый 3 2 2 3" xfId="3602"/>
    <cellStyle name="Финансовый 3 2 2 3 2" xfId="3603"/>
    <cellStyle name="Финансовый 3 2 2 3 3" xfId="3604"/>
    <cellStyle name="Финансовый 3 2 2 3 4" xfId="3605"/>
    <cellStyle name="Финансовый 3 2 2 3 5" xfId="3606"/>
    <cellStyle name="Финансовый 3 2 2 3 6" xfId="3607"/>
    <cellStyle name="Финансовый 3 2 2 3 7" xfId="3608"/>
    <cellStyle name="Финансовый 3 2 2 3 8" xfId="3609"/>
    <cellStyle name="Финансовый 3 2 2 3 9" xfId="3610"/>
    <cellStyle name="Финансовый 3 2 2 4" xfId="3611"/>
    <cellStyle name="Финансовый 3 2 2 5" xfId="3612"/>
    <cellStyle name="Финансовый 3 2 2 6" xfId="3613"/>
    <cellStyle name="Финансовый 3 2 2 7" xfId="3614"/>
    <cellStyle name="Финансовый 3 2 2 8" xfId="3615"/>
    <cellStyle name="Финансовый 3 2 2 9" xfId="3616"/>
    <cellStyle name="Финансовый 3 2 3" xfId="3617"/>
    <cellStyle name="Финансовый 3 2 3 10" xfId="3618"/>
    <cellStyle name="Финансовый 3 2 3 2" xfId="3619"/>
    <cellStyle name="Финансовый 3 2 3 2 2" xfId="3620"/>
    <cellStyle name="Финансовый 3 2 3 2 3" xfId="3621"/>
    <cellStyle name="Финансовый 3 2 3 2 4" xfId="3622"/>
    <cellStyle name="Финансовый 3 2 3 2 5" xfId="3623"/>
    <cellStyle name="Финансовый 3 2 3 2 6" xfId="3624"/>
    <cellStyle name="Финансовый 3 2 3 2 7" xfId="3625"/>
    <cellStyle name="Финансовый 3 2 3 2 8" xfId="3626"/>
    <cellStyle name="Финансовый 3 2 3 2 9" xfId="3627"/>
    <cellStyle name="Финансовый 3 2 3 3" xfId="3628"/>
    <cellStyle name="Финансовый 3 2 3 4" xfId="3629"/>
    <cellStyle name="Финансовый 3 2 3 5" xfId="3630"/>
    <cellStyle name="Финансовый 3 2 3 6" xfId="3631"/>
    <cellStyle name="Финансовый 3 2 3 7" xfId="3632"/>
    <cellStyle name="Финансовый 3 2 3 8" xfId="3633"/>
    <cellStyle name="Финансовый 3 2 3 9" xfId="3634"/>
    <cellStyle name="Финансовый 3 2 4" xfId="3635"/>
    <cellStyle name="Финансовый 3 2 4 10" xfId="3636"/>
    <cellStyle name="Финансовый 3 2 4 2" xfId="3637"/>
    <cellStyle name="Финансовый 3 2 4 2 2" xfId="3638"/>
    <cellStyle name="Финансовый 3 2 4 2 3" xfId="3639"/>
    <cellStyle name="Финансовый 3 2 4 2 4" xfId="3640"/>
    <cellStyle name="Финансовый 3 2 4 2 5" xfId="3641"/>
    <cellStyle name="Финансовый 3 2 4 2 6" xfId="3642"/>
    <cellStyle name="Финансовый 3 2 4 2 7" xfId="3643"/>
    <cellStyle name="Финансовый 3 2 4 2 8" xfId="3644"/>
    <cellStyle name="Финансовый 3 2 4 2 9" xfId="3645"/>
    <cellStyle name="Финансовый 3 2 4 3" xfId="3646"/>
    <cellStyle name="Финансовый 3 2 4 4" xfId="3647"/>
    <cellStyle name="Финансовый 3 2 4 5" xfId="3648"/>
    <cellStyle name="Финансовый 3 2 4 6" xfId="3649"/>
    <cellStyle name="Финансовый 3 2 4 7" xfId="3650"/>
    <cellStyle name="Финансовый 3 2 4 8" xfId="3651"/>
    <cellStyle name="Финансовый 3 2 4 9" xfId="3652"/>
    <cellStyle name="Финансовый 3 2 5" xfId="3653"/>
    <cellStyle name="Финансовый 3 2 5 10" xfId="3654"/>
    <cellStyle name="Финансовый 3 2 5 2" xfId="3655"/>
    <cellStyle name="Финансовый 3 2 5 2 2" xfId="3656"/>
    <cellStyle name="Финансовый 3 2 5 2 3" xfId="3657"/>
    <cellStyle name="Финансовый 3 2 5 2 4" xfId="3658"/>
    <cellStyle name="Финансовый 3 2 5 2 5" xfId="3659"/>
    <cellStyle name="Финансовый 3 2 5 2 6" xfId="3660"/>
    <cellStyle name="Финансовый 3 2 5 2 7" xfId="3661"/>
    <cellStyle name="Финансовый 3 2 5 2 8" xfId="3662"/>
    <cellStyle name="Финансовый 3 2 5 2 9" xfId="3663"/>
    <cellStyle name="Финансовый 3 2 5 3" xfId="3664"/>
    <cellStyle name="Финансовый 3 2 5 4" xfId="3665"/>
    <cellStyle name="Финансовый 3 2 5 5" xfId="3666"/>
    <cellStyle name="Финансовый 3 2 5 6" xfId="3667"/>
    <cellStyle name="Финансовый 3 2 5 7" xfId="3668"/>
    <cellStyle name="Финансовый 3 2 5 8" xfId="3669"/>
    <cellStyle name="Финансовый 3 2 5 9" xfId="3670"/>
    <cellStyle name="Финансовый 3 2 6" xfId="3671"/>
    <cellStyle name="Финансовый 3 2 6 10" xfId="3672"/>
    <cellStyle name="Финансовый 3 2 6 2" xfId="3673"/>
    <cellStyle name="Финансовый 3 2 6 2 2" xfId="3674"/>
    <cellStyle name="Финансовый 3 2 6 2 3" xfId="3675"/>
    <cellStyle name="Финансовый 3 2 6 2 4" xfId="3676"/>
    <cellStyle name="Финансовый 3 2 6 2 5" xfId="3677"/>
    <cellStyle name="Финансовый 3 2 6 2 6" xfId="3678"/>
    <cellStyle name="Финансовый 3 2 6 2 7" xfId="3679"/>
    <cellStyle name="Финансовый 3 2 6 2 8" xfId="3680"/>
    <cellStyle name="Финансовый 3 2 6 2 9" xfId="3681"/>
    <cellStyle name="Финансовый 3 2 6 3" xfId="3682"/>
    <cellStyle name="Финансовый 3 2 6 4" xfId="3683"/>
    <cellStyle name="Финансовый 3 2 6 5" xfId="3684"/>
    <cellStyle name="Финансовый 3 2 6 6" xfId="3685"/>
    <cellStyle name="Финансовый 3 2 6 7" xfId="3686"/>
    <cellStyle name="Финансовый 3 2 6 8" xfId="3687"/>
    <cellStyle name="Финансовый 3 2 6 9" xfId="3688"/>
    <cellStyle name="Финансовый 3 2 7" xfId="3689"/>
    <cellStyle name="Финансовый 3 2 7 10" xfId="3690"/>
    <cellStyle name="Финансовый 3 2 7 2" xfId="3691"/>
    <cellStyle name="Финансовый 3 2 7 2 2" xfId="3692"/>
    <cellStyle name="Финансовый 3 2 7 2 3" xfId="3693"/>
    <cellStyle name="Финансовый 3 2 7 2 4" xfId="3694"/>
    <cellStyle name="Финансовый 3 2 7 2 5" xfId="3695"/>
    <cellStyle name="Финансовый 3 2 7 2 6" xfId="3696"/>
    <cellStyle name="Финансовый 3 2 7 2 7" xfId="3697"/>
    <cellStyle name="Финансовый 3 2 7 2 8" xfId="3698"/>
    <cellStyle name="Финансовый 3 2 7 2 9" xfId="3699"/>
    <cellStyle name="Финансовый 3 2 7 3" xfId="3700"/>
    <cellStyle name="Финансовый 3 2 7 4" xfId="3701"/>
    <cellStyle name="Финансовый 3 2 7 5" xfId="3702"/>
    <cellStyle name="Финансовый 3 2 7 6" xfId="3703"/>
    <cellStyle name="Финансовый 3 2 7 7" xfId="3704"/>
    <cellStyle name="Финансовый 3 2 7 8" xfId="3705"/>
    <cellStyle name="Финансовый 3 2 7 9" xfId="3706"/>
    <cellStyle name="Финансовый 3 2 8" xfId="3707"/>
    <cellStyle name="Финансовый 3 2 8 10" xfId="3708"/>
    <cellStyle name="Финансовый 3 2 8 11" xfId="3709"/>
    <cellStyle name="Финансовый 3 2 8 12" xfId="3710"/>
    <cellStyle name="Финансовый 3 2 8 2" xfId="3711"/>
    <cellStyle name="Финансовый 3 2 8 2 10" xfId="3712"/>
    <cellStyle name="Финансовый 3 2 8 2 2" xfId="3713"/>
    <cellStyle name="Финансовый 3 2 8 2 2 2" xfId="3714"/>
    <cellStyle name="Финансовый 3 2 8 2 2 3" xfId="3715"/>
    <cellStyle name="Финансовый 3 2 8 2 2 4" xfId="3716"/>
    <cellStyle name="Финансовый 3 2 8 2 2 5" xfId="3717"/>
    <cellStyle name="Финансовый 3 2 8 2 2 6" xfId="3718"/>
    <cellStyle name="Финансовый 3 2 8 2 2 7" xfId="3719"/>
    <cellStyle name="Финансовый 3 2 8 2 2 8" xfId="3720"/>
    <cellStyle name="Финансовый 3 2 8 2 2 9" xfId="3721"/>
    <cellStyle name="Финансовый 3 2 8 2 3" xfId="3722"/>
    <cellStyle name="Финансовый 3 2 8 2 4" xfId="3723"/>
    <cellStyle name="Финансовый 3 2 8 2 5" xfId="3724"/>
    <cellStyle name="Финансовый 3 2 8 2 6" xfId="3725"/>
    <cellStyle name="Финансовый 3 2 8 2 7" xfId="3726"/>
    <cellStyle name="Финансовый 3 2 8 2 8" xfId="3727"/>
    <cellStyle name="Финансовый 3 2 8 2 9" xfId="3728"/>
    <cellStyle name="Финансовый 3 2 8 3" xfId="3729"/>
    <cellStyle name="Финансовый 3 2 8 3 10" xfId="3730"/>
    <cellStyle name="Финансовый 3 2 8 3 2" xfId="3731"/>
    <cellStyle name="Финансовый 3 2 8 3 2 2" xfId="3732"/>
    <cellStyle name="Финансовый 3 2 8 3 2 3" xfId="3733"/>
    <cellStyle name="Финансовый 3 2 8 3 2 4" xfId="3734"/>
    <cellStyle name="Финансовый 3 2 8 3 2 5" xfId="3735"/>
    <cellStyle name="Финансовый 3 2 8 3 2 6" xfId="3736"/>
    <cellStyle name="Финансовый 3 2 8 3 2 7" xfId="3737"/>
    <cellStyle name="Финансовый 3 2 8 3 2 8" xfId="3738"/>
    <cellStyle name="Финансовый 3 2 8 3 2 9" xfId="3739"/>
    <cellStyle name="Финансовый 3 2 8 3 3" xfId="3740"/>
    <cellStyle name="Финансовый 3 2 8 3 4" xfId="3741"/>
    <cellStyle name="Финансовый 3 2 8 3 5" xfId="3742"/>
    <cellStyle name="Финансовый 3 2 8 3 6" xfId="3743"/>
    <cellStyle name="Финансовый 3 2 8 3 7" xfId="3744"/>
    <cellStyle name="Финансовый 3 2 8 3 8" xfId="3745"/>
    <cellStyle name="Финансовый 3 2 8 3 9" xfId="3746"/>
    <cellStyle name="Финансовый 3 2 8 4" xfId="3747"/>
    <cellStyle name="Финансовый 3 2 8 4 2" xfId="3748"/>
    <cellStyle name="Финансовый 3 2 8 4 3" xfId="3749"/>
    <cellStyle name="Финансовый 3 2 8 4 4" xfId="3750"/>
    <cellStyle name="Финансовый 3 2 8 4 5" xfId="3751"/>
    <cellStyle name="Финансовый 3 2 8 4 6" xfId="3752"/>
    <cellStyle name="Финансовый 3 2 8 4 7" xfId="3753"/>
    <cellStyle name="Финансовый 3 2 8 4 8" xfId="3754"/>
    <cellStyle name="Финансовый 3 2 8 4 9" xfId="3755"/>
    <cellStyle name="Финансовый 3 2 8 5" xfId="3756"/>
    <cellStyle name="Финансовый 3 2 8 6" xfId="3757"/>
    <cellStyle name="Финансовый 3 2 8 7" xfId="3758"/>
    <cellStyle name="Финансовый 3 2 8 8" xfId="3759"/>
    <cellStyle name="Финансовый 3 2 8 9" xfId="3760"/>
    <cellStyle name="Финансовый 3 2 9" xfId="3761"/>
    <cellStyle name="Финансовый 3 2 9 10" xfId="3762"/>
    <cellStyle name="Финансовый 3 2 9 11" xfId="3763"/>
    <cellStyle name="Финансовый 3 2 9 2" xfId="3764"/>
    <cellStyle name="Финансовый 3 2 9 2 10" xfId="3765"/>
    <cellStyle name="Финансовый 3 2 9 2 2" xfId="3766"/>
    <cellStyle name="Финансовый 3 2 9 2 2 2" xfId="3767"/>
    <cellStyle name="Финансовый 3 2 9 2 2 3" xfId="3768"/>
    <cellStyle name="Финансовый 3 2 9 2 2 4" xfId="3769"/>
    <cellStyle name="Финансовый 3 2 9 2 2 5" xfId="3770"/>
    <cellStyle name="Финансовый 3 2 9 2 2 6" xfId="3771"/>
    <cellStyle name="Финансовый 3 2 9 2 2 7" xfId="3772"/>
    <cellStyle name="Финансовый 3 2 9 2 2 8" xfId="3773"/>
    <cellStyle name="Финансовый 3 2 9 2 2 9" xfId="3774"/>
    <cellStyle name="Финансовый 3 2 9 2 3" xfId="3775"/>
    <cellStyle name="Финансовый 3 2 9 2 4" xfId="3776"/>
    <cellStyle name="Финансовый 3 2 9 2 5" xfId="3777"/>
    <cellStyle name="Финансовый 3 2 9 2 6" xfId="3778"/>
    <cellStyle name="Финансовый 3 2 9 2 7" xfId="3779"/>
    <cellStyle name="Финансовый 3 2 9 2 8" xfId="3780"/>
    <cellStyle name="Финансовый 3 2 9 2 9" xfId="3781"/>
    <cellStyle name="Финансовый 3 2 9 3" xfId="3782"/>
    <cellStyle name="Финансовый 3 2 9 3 2" xfId="3783"/>
    <cellStyle name="Финансовый 3 2 9 3 3" xfId="3784"/>
    <cellStyle name="Финансовый 3 2 9 3 4" xfId="3785"/>
    <cellStyle name="Финансовый 3 2 9 3 5" xfId="3786"/>
    <cellStyle name="Финансовый 3 2 9 3 6" xfId="3787"/>
    <cellStyle name="Финансовый 3 2 9 3 7" xfId="3788"/>
    <cellStyle name="Финансовый 3 2 9 3 8" xfId="3789"/>
    <cellStyle name="Финансовый 3 2 9 3 9" xfId="3790"/>
    <cellStyle name="Финансовый 3 2 9 4" xfId="3791"/>
    <cellStyle name="Финансовый 3 2 9 5" xfId="3792"/>
    <cellStyle name="Финансовый 3 2 9 6" xfId="3793"/>
    <cellStyle name="Финансовый 3 2 9 7" xfId="3794"/>
    <cellStyle name="Финансовый 3 2 9 8" xfId="3795"/>
    <cellStyle name="Финансовый 3 2 9 9" xfId="3796"/>
    <cellStyle name="Финансовый 3 3" xfId="3797"/>
    <cellStyle name="Финансовый 3 3 10" xfId="3798"/>
    <cellStyle name="Финансовый 3 3 2" xfId="3799"/>
    <cellStyle name="Финансовый 3 3 2 2" xfId="3800"/>
    <cellStyle name="Финансовый 3 3 2 3" xfId="3801"/>
    <cellStyle name="Финансовый 3 3 2 4" xfId="3802"/>
    <cellStyle name="Финансовый 3 3 2 5" xfId="3803"/>
    <cellStyle name="Финансовый 3 3 2 6" xfId="3804"/>
    <cellStyle name="Финансовый 3 3 2 7" xfId="3805"/>
    <cellStyle name="Финансовый 3 3 2 8" xfId="3806"/>
    <cellStyle name="Финансовый 3 3 2 9" xfId="3807"/>
    <cellStyle name="Финансовый 3 3 3" xfId="3808"/>
    <cellStyle name="Финансовый 3 3 4" xfId="3809"/>
    <cellStyle name="Финансовый 3 3 5" xfId="3810"/>
    <cellStyle name="Финансовый 3 3 6" xfId="3811"/>
    <cellStyle name="Финансовый 3 3 7" xfId="3812"/>
    <cellStyle name="Финансовый 3 3 8" xfId="3813"/>
    <cellStyle name="Финансовый 3 3 9" xfId="3814"/>
    <cellStyle name="Финансовый 3 4" xfId="3815"/>
    <cellStyle name="Финансовый 3 4 2" xfId="3816"/>
    <cellStyle name="Финансовый 3 4 3" xfId="3817"/>
    <cellStyle name="Финансовый 3 4 4" xfId="3818"/>
    <cellStyle name="Финансовый 3 4 5" xfId="3819"/>
    <cellStyle name="Финансовый 3 4 6" xfId="3820"/>
    <cellStyle name="Финансовый 3 4 7" xfId="3821"/>
    <cellStyle name="Финансовый 3 4 8" xfId="3822"/>
    <cellStyle name="Финансовый 3 4 9" xfId="3823"/>
    <cellStyle name="Финансовый 3 5" xfId="3824"/>
    <cellStyle name="Финансовый 3 6" xfId="3825"/>
    <cellStyle name="Финансовый 3 7" xfId="3826"/>
    <cellStyle name="Финансовый 3 8" xfId="3827"/>
    <cellStyle name="Финансовый 3 9" xfId="3828"/>
    <cellStyle name="Финансовый 4" xfId="3829"/>
    <cellStyle name="Финансовый 4 10" xfId="3830"/>
    <cellStyle name="Финансовый 4 11" xfId="3831"/>
    <cellStyle name="Финансовый 4 12" xfId="3832"/>
    <cellStyle name="Финансовый 4 13" xfId="3833"/>
    <cellStyle name="Финансовый 4 14" xfId="3834"/>
    <cellStyle name="Финансовый 4 15" xfId="3835"/>
    <cellStyle name="Финансовый 4 16" xfId="3836"/>
    <cellStyle name="Финансовый 4 17" xfId="3837"/>
    <cellStyle name="Финансовый 4 2" xfId="3838"/>
    <cellStyle name="Финансовый 4 2 2" xfId="3839"/>
    <cellStyle name="Финансовый 4 3" xfId="3840"/>
    <cellStyle name="Финансовый 4 3 10" xfId="3841"/>
    <cellStyle name="Финансовый 4 3 2" xfId="3842"/>
    <cellStyle name="Финансовый 4 3 2 2" xfId="3843"/>
    <cellStyle name="Финансовый 4 3 2 3" xfId="3844"/>
    <cellStyle name="Финансовый 4 3 2 4" xfId="3845"/>
    <cellStyle name="Финансовый 4 3 2 5" xfId="3846"/>
    <cellStyle name="Финансовый 4 3 2 6" xfId="3847"/>
    <cellStyle name="Финансовый 4 3 2 7" xfId="3848"/>
    <cellStyle name="Финансовый 4 3 2 8" xfId="3849"/>
    <cellStyle name="Финансовый 4 3 2 9" xfId="3850"/>
    <cellStyle name="Финансовый 4 3 3" xfId="3851"/>
    <cellStyle name="Финансовый 4 3 4" xfId="3852"/>
    <cellStyle name="Финансовый 4 3 5" xfId="3853"/>
    <cellStyle name="Финансовый 4 3 6" xfId="3854"/>
    <cellStyle name="Финансовый 4 3 7" xfId="3855"/>
    <cellStyle name="Финансовый 4 3 8" xfId="3856"/>
    <cellStyle name="Финансовый 4 3 9" xfId="3857"/>
    <cellStyle name="Финансовый 4 4" xfId="3858"/>
    <cellStyle name="Финансовый 4 4 10" xfId="3859"/>
    <cellStyle name="Финансовый 4 4 2" xfId="3860"/>
    <cellStyle name="Финансовый 4 4 2 2" xfId="3861"/>
    <cellStyle name="Финансовый 4 4 2 3" xfId="3862"/>
    <cellStyle name="Финансовый 4 4 2 4" xfId="3863"/>
    <cellStyle name="Финансовый 4 4 2 5" xfId="3864"/>
    <cellStyle name="Финансовый 4 4 2 6" xfId="3865"/>
    <cellStyle name="Финансовый 4 4 2 7" xfId="3866"/>
    <cellStyle name="Финансовый 4 4 2 8" xfId="3867"/>
    <cellStyle name="Финансовый 4 4 2 9" xfId="3868"/>
    <cellStyle name="Финансовый 4 4 3" xfId="3869"/>
    <cellStyle name="Финансовый 4 4 4" xfId="3870"/>
    <cellStyle name="Финансовый 4 4 5" xfId="3871"/>
    <cellStyle name="Финансовый 4 4 6" xfId="3872"/>
    <cellStyle name="Финансовый 4 4 7" xfId="3873"/>
    <cellStyle name="Финансовый 4 4 8" xfId="3874"/>
    <cellStyle name="Финансовый 4 4 9" xfId="3875"/>
    <cellStyle name="Финансовый 4 5" xfId="3876"/>
    <cellStyle name="Финансовый 4 5 10" xfId="3877"/>
    <cellStyle name="Финансовый 4 5 2" xfId="3878"/>
    <cellStyle name="Финансовый 4 5 2 2" xfId="3879"/>
    <cellStyle name="Финансовый 4 5 2 3" xfId="3880"/>
    <cellStyle name="Финансовый 4 5 2 4" xfId="3881"/>
    <cellStyle name="Финансовый 4 5 2 5" xfId="3882"/>
    <cellStyle name="Финансовый 4 5 2 6" xfId="3883"/>
    <cellStyle name="Финансовый 4 5 2 7" xfId="3884"/>
    <cellStyle name="Финансовый 4 5 2 8" xfId="3885"/>
    <cellStyle name="Финансовый 4 5 2 9" xfId="3886"/>
    <cellStyle name="Финансовый 4 5 3" xfId="3887"/>
    <cellStyle name="Финансовый 4 5 4" xfId="3888"/>
    <cellStyle name="Финансовый 4 5 5" xfId="3889"/>
    <cellStyle name="Финансовый 4 5 6" xfId="3890"/>
    <cellStyle name="Финансовый 4 5 7" xfId="3891"/>
    <cellStyle name="Финансовый 4 5 8" xfId="3892"/>
    <cellStyle name="Финансовый 4 5 9" xfId="3893"/>
    <cellStyle name="Финансовый 4 6" xfId="3894"/>
    <cellStyle name="Финансовый 4 6 10" xfId="3895"/>
    <cellStyle name="Финансовый 4 6 2" xfId="3896"/>
    <cellStyle name="Финансовый 4 6 2 2" xfId="3897"/>
    <cellStyle name="Финансовый 4 6 2 3" xfId="3898"/>
    <cellStyle name="Финансовый 4 6 2 4" xfId="3899"/>
    <cellStyle name="Финансовый 4 6 2 5" xfId="3900"/>
    <cellStyle name="Финансовый 4 6 2 6" xfId="3901"/>
    <cellStyle name="Финансовый 4 6 2 7" xfId="3902"/>
    <cellStyle name="Финансовый 4 6 2 8" xfId="3903"/>
    <cellStyle name="Финансовый 4 6 2 9" xfId="3904"/>
    <cellStyle name="Финансовый 4 6 3" xfId="3905"/>
    <cellStyle name="Финансовый 4 6 4" xfId="3906"/>
    <cellStyle name="Финансовый 4 6 5" xfId="3907"/>
    <cellStyle name="Финансовый 4 6 6" xfId="3908"/>
    <cellStyle name="Финансовый 4 6 7" xfId="3909"/>
    <cellStyle name="Финансовый 4 6 8" xfId="3910"/>
    <cellStyle name="Финансовый 4 6 9" xfId="3911"/>
    <cellStyle name="Финансовый 4 7" xfId="3912"/>
    <cellStyle name="Финансовый 4 7 10" xfId="3913"/>
    <cellStyle name="Финансовый 4 7 2" xfId="3914"/>
    <cellStyle name="Финансовый 4 7 2 2" xfId="3915"/>
    <cellStyle name="Финансовый 4 7 2 3" xfId="3916"/>
    <cellStyle name="Финансовый 4 7 2 4" xfId="3917"/>
    <cellStyle name="Финансовый 4 7 2 5" xfId="3918"/>
    <cellStyle name="Финансовый 4 7 2 6" xfId="3919"/>
    <cellStyle name="Финансовый 4 7 2 7" xfId="3920"/>
    <cellStyle name="Финансовый 4 7 2 8" xfId="3921"/>
    <cellStyle name="Финансовый 4 7 2 9" xfId="3922"/>
    <cellStyle name="Финансовый 4 7 3" xfId="3923"/>
    <cellStyle name="Финансовый 4 7 4" xfId="3924"/>
    <cellStyle name="Финансовый 4 7 5" xfId="3925"/>
    <cellStyle name="Финансовый 4 7 6" xfId="3926"/>
    <cellStyle name="Финансовый 4 7 7" xfId="3927"/>
    <cellStyle name="Финансовый 4 7 8" xfId="3928"/>
    <cellStyle name="Финансовый 4 7 9" xfId="3929"/>
    <cellStyle name="Финансовый 4 8" xfId="3930"/>
    <cellStyle name="Финансовый 4 8 10" xfId="3931"/>
    <cellStyle name="Финансовый 4 8 11" xfId="3932"/>
    <cellStyle name="Финансовый 4 8 12" xfId="3933"/>
    <cellStyle name="Финансовый 4 8 2" xfId="3934"/>
    <cellStyle name="Финансовый 4 8 2 10" xfId="3935"/>
    <cellStyle name="Финансовый 4 8 2 2" xfId="3936"/>
    <cellStyle name="Финансовый 4 8 2 2 2" xfId="3937"/>
    <cellStyle name="Финансовый 4 8 2 2 3" xfId="3938"/>
    <cellStyle name="Финансовый 4 8 2 2 4" xfId="3939"/>
    <cellStyle name="Финансовый 4 8 2 2 5" xfId="3940"/>
    <cellStyle name="Финансовый 4 8 2 2 6" xfId="3941"/>
    <cellStyle name="Финансовый 4 8 2 2 7" xfId="3942"/>
    <cellStyle name="Финансовый 4 8 2 2 8" xfId="3943"/>
    <cellStyle name="Финансовый 4 8 2 2 9" xfId="3944"/>
    <cellStyle name="Финансовый 4 8 2 3" xfId="3945"/>
    <cellStyle name="Финансовый 4 8 2 4" xfId="3946"/>
    <cellStyle name="Финансовый 4 8 2 5" xfId="3947"/>
    <cellStyle name="Финансовый 4 8 2 6" xfId="3948"/>
    <cellStyle name="Финансовый 4 8 2 7" xfId="3949"/>
    <cellStyle name="Финансовый 4 8 2 8" xfId="3950"/>
    <cellStyle name="Финансовый 4 8 2 9" xfId="3951"/>
    <cellStyle name="Финансовый 4 8 3" xfId="3952"/>
    <cellStyle name="Финансовый 4 8 3 10" xfId="3953"/>
    <cellStyle name="Финансовый 4 8 3 11" xfId="3954"/>
    <cellStyle name="Финансовый 4 8 3 2" xfId="3955"/>
    <cellStyle name="Финансовый 4 8 3 2 10" xfId="3956"/>
    <cellStyle name="Финансовый 4 8 3 2 11" xfId="3957"/>
    <cellStyle name="Финансовый 4 8 3 2 12" xfId="3958"/>
    <cellStyle name="Финансовый 4 8 3 2 2" xfId="3959"/>
    <cellStyle name="Финансовый 4 8 3 2 2 10" xfId="3960"/>
    <cellStyle name="Финансовый 4 8 3 2 2 2" xfId="3961"/>
    <cellStyle name="Финансовый 4 8 3 2 2 2 2" xfId="3962"/>
    <cellStyle name="Финансовый 4 8 3 2 2 2 3" xfId="3963"/>
    <cellStyle name="Финансовый 4 8 3 2 2 2 4" xfId="3964"/>
    <cellStyle name="Финансовый 4 8 3 2 2 2 5" xfId="3965"/>
    <cellStyle name="Финансовый 4 8 3 2 2 2 6" xfId="3966"/>
    <cellStyle name="Финансовый 4 8 3 2 2 2 7" xfId="3967"/>
    <cellStyle name="Финансовый 4 8 3 2 2 2 8" xfId="3968"/>
    <cellStyle name="Финансовый 4 8 3 2 2 2 9" xfId="3969"/>
    <cellStyle name="Финансовый 4 8 3 2 2 3" xfId="3970"/>
    <cellStyle name="Финансовый 4 8 3 2 2 4" xfId="3971"/>
    <cellStyle name="Финансовый 4 8 3 2 2 5" xfId="3972"/>
    <cellStyle name="Финансовый 4 8 3 2 2 6" xfId="3973"/>
    <cellStyle name="Финансовый 4 8 3 2 2 7" xfId="3974"/>
    <cellStyle name="Финансовый 4 8 3 2 2 8" xfId="3975"/>
    <cellStyle name="Финансовый 4 8 3 2 2 9" xfId="3976"/>
    <cellStyle name="Финансовый 4 8 3 2 3" xfId="3977"/>
    <cellStyle name="Финансовый 4 8 3 2 3 10" xfId="3978"/>
    <cellStyle name="Финансовый 4 8 3 2 3 11" xfId="3979"/>
    <cellStyle name="Финансовый 4 8 3 2 3 12" xfId="3980"/>
    <cellStyle name="Финансовый 4 8 3 2 3 13" xfId="3981"/>
    <cellStyle name="Финансовый 4 8 3 2 3 14" xfId="3982"/>
    <cellStyle name="Финансовый 4 8 3 2 3 2" xfId="3983"/>
    <cellStyle name="Финансовый 4 8 3 2 3 2 10" xfId="3984"/>
    <cellStyle name="Финансовый 4 8 3 2 3 2 2" xfId="3985"/>
    <cellStyle name="Финансовый 4 8 3 2 3 2 2 2" xfId="3986"/>
    <cellStyle name="Финансовый 4 8 3 2 3 2 2 3" xfId="3987"/>
    <cellStyle name="Финансовый 4 8 3 2 3 2 2 4" xfId="3988"/>
    <cellStyle name="Финансовый 4 8 3 2 3 2 2 5" xfId="3989"/>
    <cellStyle name="Финансовый 4 8 3 2 3 2 2 6" xfId="3990"/>
    <cellStyle name="Финансовый 4 8 3 2 3 2 2 7" xfId="3991"/>
    <cellStyle name="Финансовый 4 8 3 2 3 2 2 8" xfId="3992"/>
    <cellStyle name="Финансовый 4 8 3 2 3 2 2 9" xfId="3993"/>
    <cellStyle name="Финансовый 4 8 3 2 3 2 3" xfId="3994"/>
    <cellStyle name="Финансовый 4 8 3 2 3 2 4" xfId="3995"/>
    <cellStyle name="Финансовый 4 8 3 2 3 2 5" xfId="3996"/>
    <cellStyle name="Финансовый 4 8 3 2 3 2 6" xfId="3997"/>
    <cellStyle name="Финансовый 4 8 3 2 3 2 7" xfId="3998"/>
    <cellStyle name="Финансовый 4 8 3 2 3 2 8" xfId="3999"/>
    <cellStyle name="Финансовый 4 8 3 2 3 2 9" xfId="4000"/>
    <cellStyle name="Финансовый 4 8 3 2 3 3" xfId="4001"/>
    <cellStyle name="Финансовый 4 8 3 2 3 3 10" xfId="4002"/>
    <cellStyle name="Финансовый 4 8 3 2 3 3 2" xfId="4003"/>
    <cellStyle name="Финансовый 4 8 3 2 3 3 2 2" xfId="4004"/>
    <cellStyle name="Финансовый 4 8 3 2 3 3 2 3" xfId="4005"/>
    <cellStyle name="Финансовый 4 8 3 2 3 3 2 4" xfId="4006"/>
    <cellStyle name="Финансовый 4 8 3 2 3 3 2 5" xfId="4007"/>
    <cellStyle name="Финансовый 4 8 3 2 3 3 2 6" xfId="4008"/>
    <cellStyle name="Финансовый 4 8 3 2 3 3 2 7" xfId="4009"/>
    <cellStyle name="Финансовый 4 8 3 2 3 3 2 8" xfId="4010"/>
    <cellStyle name="Финансовый 4 8 3 2 3 3 2 9" xfId="4011"/>
    <cellStyle name="Финансовый 4 8 3 2 3 3 3" xfId="4012"/>
    <cellStyle name="Финансовый 4 8 3 2 3 3 4" xfId="4013"/>
    <cellStyle name="Финансовый 4 8 3 2 3 3 5" xfId="4014"/>
    <cellStyle name="Финансовый 4 8 3 2 3 3 6" xfId="4015"/>
    <cellStyle name="Финансовый 4 8 3 2 3 3 7" xfId="4016"/>
    <cellStyle name="Финансовый 4 8 3 2 3 3 8" xfId="4017"/>
    <cellStyle name="Финансовый 4 8 3 2 3 3 9" xfId="4018"/>
    <cellStyle name="Финансовый 4 8 3 2 3 4" xfId="4019"/>
    <cellStyle name="Финансовый 4 8 3 2 3 4 10" xfId="4020"/>
    <cellStyle name="Финансовый 4 8 3 2 3 4 2" xfId="4021"/>
    <cellStyle name="Финансовый 4 8 3 2 3 4 2 2" xfId="4022"/>
    <cellStyle name="Финансовый 4 8 3 2 3 4 2 3" xfId="4023"/>
    <cellStyle name="Финансовый 4 8 3 2 3 4 2 4" xfId="4024"/>
    <cellStyle name="Финансовый 4 8 3 2 3 4 2 5" xfId="4025"/>
    <cellStyle name="Финансовый 4 8 3 2 3 4 2 6" xfId="4026"/>
    <cellStyle name="Финансовый 4 8 3 2 3 4 2 7" xfId="4027"/>
    <cellStyle name="Финансовый 4 8 3 2 3 4 2 8" xfId="4028"/>
    <cellStyle name="Финансовый 4 8 3 2 3 4 2 9" xfId="4029"/>
    <cellStyle name="Финансовый 4 8 3 2 3 4 3" xfId="4030"/>
    <cellStyle name="Финансовый 4 8 3 2 3 4 4" xfId="4031"/>
    <cellStyle name="Финансовый 4 8 3 2 3 4 5" xfId="4032"/>
    <cellStyle name="Финансовый 4 8 3 2 3 4 6" xfId="4033"/>
    <cellStyle name="Финансовый 4 8 3 2 3 4 7" xfId="4034"/>
    <cellStyle name="Финансовый 4 8 3 2 3 4 8" xfId="4035"/>
    <cellStyle name="Финансовый 4 8 3 2 3 4 9" xfId="4036"/>
    <cellStyle name="Финансовый 4 8 3 2 3 5" xfId="4037"/>
    <cellStyle name="Финансовый 4 8 3 2 3 5 10" xfId="4038"/>
    <cellStyle name="Финансовый 4 8 3 2 3 5 2" xfId="4039"/>
    <cellStyle name="Финансовый 4 8 3 2 3 5 2 2" xfId="4040"/>
    <cellStyle name="Финансовый 4 8 3 2 3 5 2 3" xfId="4041"/>
    <cellStyle name="Финансовый 4 8 3 2 3 5 2 4" xfId="4042"/>
    <cellStyle name="Финансовый 4 8 3 2 3 5 2 5" xfId="4043"/>
    <cellStyle name="Финансовый 4 8 3 2 3 5 2 6" xfId="4044"/>
    <cellStyle name="Финансовый 4 8 3 2 3 5 2 7" xfId="4045"/>
    <cellStyle name="Финансовый 4 8 3 2 3 5 2 8" xfId="4046"/>
    <cellStyle name="Финансовый 4 8 3 2 3 5 2 9" xfId="4047"/>
    <cellStyle name="Финансовый 4 8 3 2 3 5 3" xfId="4048"/>
    <cellStyle name="Финансовый 4 8 3 2 3 5 4" xfId="4049"/>
    <cellStyle name="Финансовый 4 8 3 2 3 5 5" xfId="4050"/>
    <cellStyle name="Финансовый 4 8 3 2 3 5 6" xfId="4051"/>
    <cellStyle name="Финансовый 4 8 3 2 3 5 7" xfId="4052"/>
    <cellStyle name="Финансовый 4 8 3 2 3 5 8" xfId="4053"/>
    <cellStyle name="Финансовый 4 8 3 2 3 5 9" xfId="4054"/>
    <cellStyle name="Финансовый 4 8 3 2 3 6" xfId="4055"/>
    <cellStyle name="Финансовый 4 8 3 2 3 6 2" xfId="4056"/>
    <cellStyle name="Финансовый 4 8 3 2 3 6 3" xfId="4057"/>
    <cellStyle name="Финансовый 4 8 3 2 3 6 4" xfId="4058"/>
    <cellStyle name="Финансовый 4 8 3 2 3 6 5" xfId="4059"/>
    <cellStyle name="Финансовый 4 8 3 2 3 6 6" xfId="4060"/>
    <cellStyle name="Финансовый 4 8 3 2 3 6 7" xfId="4061"/>
    <cellStyle name="Финансовый 4 8 3 2 3 6 8" xfId="4062"/>
    <cellStyle name="Финансовый 4 8 3 2 3 6 9" xfId="4063"/>
    <cellStyle name="Финансовый 4 8 3 2 3 7" xfId="4064"/>
    <cellStyle name="Финансовый 4 8 3 2 3 8" xfId="4065"/>
    <cellStyle name="Финансовый 4 8 3 2 3 9" xfId="4066"/>
    <cellStyle name="Финансовый 4 8 3 2 4" xfId="4067"/>
    <cellStyle name="Финансовый 4 8 3 2 4 2" xfId="4068"/>
    <cellStyle name="Финансовый 4 8 3 2 4 3" xfId="4069"/>
    <cellStyle name="Финансовый 4 8 3 2 4 4" xfId="4070"/>
    <cellStyle name="Финансовый 4 8 3 2 4 5" xfId="4071"/>
    <cellStyle name="Финансовый 4 8 3 2 4 6" xfId="4072"/>
    <cellStyle name="Финансовый 4 8 3 2 4 7" xfId="4073"/>
    <cellStyle name="Финансовый 4 8 3 2 4 8" xfId="4074"/>
    <cellStyle name="Финансовый 4 8 3 2 4 9" xfId="4075"/>
    <cellStyle name="Финансовый 4 8 3 2 5" xfId="4076"/>
    <cellStyle name="Финансовый 4 8 3 2 6" xfId="4077"/>
    <cellStyle name="Финансовый 4 8 3 2 7" xfId="4078"/>
    <cellStyle name="Финансовый 4 8 3 2 8" xfId="4079"/>
    <cellStyle name="Финансовый 4 8 3 2 9" xfId="4080"/>
    <cellStyle name="Финансовый 4 8 3 3" xfId="4081"/>
    <cellStyle name="Финансовый 4 8 3 3 2" xfId="4082"/>
    <cellStyle name="Финансовый 4 8 3 3 3" xfId="4083"/>
    <cellStyle name="Финансовый 4 8 3 3 4" xfId="4084"/>
    <cellStyle name="Финансовый 4 8 3 3 5" xfId="4085"/>
    <cellStyle name="Финансовый 4 8 3 3 6" xfId="4086"/>
    <cellStyle name="Финансовый 4 8 3 3 7" xfId="4087"/>
    <cellStyle name="Финансовый 4 8 3 3 8" xfId="4088"/>
    <cellStyle name="Финансовый 4 8 3 3 9" xfId="4089"/>
    <cellStyle name="Финансовый 4 8 3 4" xfId="4090"/>
    <cellStyle name="Финансовый 4 8 3 5" xfId="4091"/>
    <cellStyle name="Финансовый 4 8 3 6" xfId="4092"/>
    <cellStyle name="Финансовый 4 8 3 7" xfId="4093"/>
    <cellStyle name="Финансовый 4 8 3 8" xfId="4094"/>
    <cellStyle name="Финансовый 4 8 3 9" xfId="4095"/>
    <cellStyle name="Финансовый 4 8 4" xfId="4096"/>
    <cellStyle name="Финансовый 4 8 4 2" xfId="4097"/>
    <cellStyle name="Финансовый 4 8 4 3" xfId="4098"/>
    <cellStyle name="Финансовый 4 8 4 4" xfId="4099"/>
    <cellStyle name="Финансовый 4 8 4 5" xfId="4100"/>
    <cellStyle name="Финансовый 4 8 4 6" xfId="4101"/>
    <cellStyle name="Финансовый 4 8 4 7" xfId="4102"/>
    <cellStyle name="Финансовый 4 8 4 8" xfId="4103"/>
    <cellStyle name="Финансовый 4 8 4 9" xfId="4104"/>
    <cellStyle name="Финансовый 4 8 5" xfId="4105"/>
    <cellStyle name="Финансовый 4 8 6" xfId="4106"/>
    <cellStyle name="Финансовый 4 8 7" xfId="4107"/>
    <cellStyle name="Финансовый 4 8 8" xfId="4108"/>
    <cellStyle name="Финансовый 4 8 9" xfId="4109"/>
    <cellStyle name="Финансовый 4 9" xfId="4110"/>
    <cellStyle name="Финансовый 4 9 2" xfId="4111"/>
    <cellStyle name="Финансовый 4 9 3" xfId="4112"/>
    <cellStyle name="Финансовый 4 9 4" xfId="4113"/>
    <cellStyle name="Финансовый 4 9 5" xfId="4114"/>
    <cellStyle name="Финансовый 4 9 6" xfId="4115"/>
    <cellStyle name="Финансовый 4 9 7" xfId="4116"/>
    <cellStyle name="Финансовый 4 9 8" xfId="4117"/>
    <cellStyle name="Финансовый 4 9 9" xfId="4118"/>
    <cellStyle name="Финансовый 5" xfId="4119"/>
    <cellStyle name="Финансовый 5 2" xfId="4120"/>
    <cellStyle name="Финансовый 5 2 10" xfId="4121"/>
    <cellStyle name="Финансовый 5 2 11" xfId="4122"/>
    <cellStyle name="Финансовый 5 2 2" xfId="4123"/>
    <cellStyle name="Финансовый 5 2 2 10" xfId="4124"/>
    <cellStyle name="Финансовый 5 2 2 2" xfId="4125"/>
    <cellStyle name="Финансовый 5 2 2 2 2" xfId="4126"/>
    <cellStyle name="Финансовый 5 2 2 2 3" xfId="4127"/>
    <cellStyle name="Финансовый 5 2 2 2 4" xfId="4128"/>
    <cellStyle name="Финансовый 5 2 2 2 5" xfId="4129"/>
    <cellStyle name="Финансовый 5 2 2 2 6" xfId="4130"/>
    <cellStyle name="Финансовый 5 2 2 2 7" xfId="4131"/>
    <cellStyle name="Финансовый 5 2 2 2 8" xfId="4132"/>
    <cellStyle name="Финансовый 5 2 2 2 9" xfId="4133"/>
    <cellStyle name="Финансовый 5 2 2 3" xfId="4134"/>
    <cellStyle name="Финансовый 5 2 2 4" xfId="4135"/>
    <cellStyle name="Финансовый 5 2 2 5" xfId="4136"/>
    <cellStyle name="Финансовый 5 2 2 6" xfId="4137"/>
    <cellStyle name="Финансовый 5 2 2 7" xfId="4138"/>
    <cellStyle name="Финансовый 5 2 2 8" xfId="4139"/>
    <cellStyle name="Финансовый 5 2 2 9" xfId="4140"/>
    <cellStyle name="Финансовый 5 2 3" xfId="4141"/>
    <cellStyle name="Финансовый 5 2 3 2" xfId="4142"/>
    <cellStyle name="Финансовый 5 2 3 3" xfId="4143"/>
    <cellStyle name="Финансовый 5 2 3 4" xfId="4144"/>
    <cellStyle name="Финансовый 5 2 3 5" xfId="4145"/>
    <cellStyle name="Финансовый 5 2 3 6" xfId="4146"/>
    <cellStyle name="Финансовый 5 2 3 7" xfId="4147"/>
    <cellStyle name="Финансовый 5 2 3 8" xfId="4148"/>
    <cellStyle name="Финансовый 5 2 3 9" xfId="4149"/>
    <cellStyle name="Финансовый 5 2 4" xfId="4150"/>
    <cellStyle name="Финансовый 5 2 5" xfId="4151"/>
    <cellStyle name="Финансовый 5 2 6" xfId="4152"/>
    <cellStyle name="Финансовый 5 2 7" xfId="4153"/>
    <cellStyle name="Финансовый 5 2 8" xfId="4154"/>
    <cellStyle name="Финансовый 5 2 9" xfId="4155"/>
    <cellStyle name="Финансовый 5 3" xfId="4156"/>
    <cellStyle name="Финансовый 6" xfId="4157"/>
    <cellStyle name="Финансовый 6 10" xfId="4158"/>
    <cellStyle name="Финансовый 6 11" xfId="4159"/>
    <cellStyle name="Финансовый 6 2" xfId="4160"/>
    <cellStyle name="Финансовый 6 2 10" xfId="4161"/>
    <cellStyle name="Финансовый 6 2 2" xfId="4162"/>
    <cellStyle name="Финансовый 6 2 2 2" xfId="4163"/>
    <cellStyle name="Финансовый 6 2 2 3" xfId="4164"/>
    <cellStyle name="Финансовый 6 2 2 4" xfId="4165"/>
    <cellStyle name="Финансовый 6 2 2 5" xfId="4166"/>
    <cellStyle name="Финансовый 6 2 2 6" xfId="4167"/>
    <cellStyle name="Финансовый 6 2 2 7" xfId="4168"/>
    <cellStyle name="Финансовый 6 2 2 8" xfId="4169"/>
    <cellStyle name="Финансовый 6 2 2 9" xfId="4170"/>
    <cellStyle name="Финансовый 6 2 3" xfId="4171"/>
    <cellStyle name="Финансовый 6 2 4" xfId="4172"/>
    <cellStyle name="Финансовый 6 2 5" xfId="4173"/>
    <cellStyle name="Финансовый 6 2 6" xfId="4174"/>
    <cellStyle name="Финансовый 6 2 7" xfId="4175"/>
    <cellStyle name="Финансовый 6 2 8" xfId="4176"/>
    <cellStyle name="Финансовый 6 2 9" xfId="4177"/>
    <cellStyle name="Финансовый 6 3" xfId="4178"/>
    <cellStyle name="Финансовый 6 3 2" xfId="4179"/>
    <cellStyle name="Финансовый 6 3 3" xfId="4180"/>
    <cellStyle name="Финансовый 6 3 4" xfId="4181"/>
    <cellStyle name="Финансовый 6 3 5" xfId="4182"/>
    <cellStyle name="Финансовый 6 3 6" xfId="4183"/>
    <cellStyle name="Финансовый 6 3 7" xfId="4184"/>
    <cellStyle name="Финансовый 6 3 8" xfId="4185"/>
    <cellStyle name="Финансовый 6 3 9" xfId="4186"/>
    <cellStyle name="Финансовый 6 4" xfId="4187"/>
    <cellStyle name="Финансовый 6 5" xfId="4188"/>
    <cellStyle name="Финансовый 6 6" xfId="4189"/>
    <cellStyle name="Финансовый 6 7" xfId="4190"/>
    <cellStyle name="Финансовый 6 8" xfId="4191"/>
    <cellStyle name="Финансовый 6 9" xfId="4192"/>
    <cellStyle name="Финансовый 7" xfId="4193"/>
    <cellStyle name="Финансовый 7 10" xfId="4194"/>
    <cellStyle name="Финансовый 7 11" xfId="4195"/>
    <cellStyle name="Финансовый 7 12" xfId="4196"/>
    <cellStyle name="Финансовый 7 13" xfId="4197"/>
    <cellStyle name="Финансовый 7 14" xfId="4198"/>
    <cellStyle name="Финансовый 7 15" xfId="4199"/>
    <cellStyle name="Финансовый 7 2" xfId="4200"/>
    <cellStyle name="Финансовый 7 2 10" xfId="4201"/>
    <cellStyle name="Финансовый 7 2 11" xfId="4202"/>
    <cellStyle name="Финансовый 7 2 2" xfId="4203"/>
    <cellStyle name="Финансовый 7 2 2 10" xfId="4204"/>
    <cellStyle name="Финансовый 7 2 2 2" xfId="4205"/>
    <cellStyle name="Финансовый 7 2 2 2 2" xfId="4206"/>
    <cellStyle name="Финансовый 7 2 2 2 3" xfId="4207"/>
    <cellStyle name="Финансовый 7 2 2 2 4" xfId="4208"/>
    <cellStyle name="Финансовый 7 2 2 2 5" xfId="4209"/>
    <cellStyle name="Финансовый 7 2 2 2 6" xfId="4210"/>
    <cellStyle name="Финансовый 7 2 2 2 7" xfId="4211"/>
    <cellStyle name="Финансовый 7 2 2 2 8" xfId="4212"/>
    <cellStyle name="Финансовый 7 2 2 2 9" xfId="4213"/>
    <cellStyle name="Финансовый 7 2 2 3" xfId="4214"/>
    <cellStyle name="Финансовый 7 2 2 4" xfId="4215"/>
    <cellStyle name="Финансовый 7 2 2 5" xfId="4216"/>
    <cellStyle name="Финансовый 7 2 2 6" xfId="4217"/>
    <cellStyle name="Финансовый 7 2 2 7" xfId="4218"/>
    <cellStyle name="Финансовый 7 2 2 8" xfId="4219"/>
    <cellStyle name="Финансовый 7 2 2 9" xfId="4220"/>
    <cellStyle name="Финансовый 7 2 3" xfId="4221"/>
    <cellStyle name="Финансовый 7 2 3 2" xfId="4222"/>
    <cellStyle name="Финансовый 7 2 3 3" xfId="4223"/>
    <cellStyle name="Финансовый 7 2 3 4" xfId="4224"/>
    <cellStyle name="Финансовый 7 2 3 5" xfId="4225"/>
    <cellStyle name="Финансовый 7 2 3 6" xfId="4226"/>
    <cellStyle name="Финансовый 7 2 3 7" xfId="4227"/>
    <cellStyle name="Финансовый 7 2 3 8" xfId="4228"/>
    <cellStyle name="Финансовый 7 2 3 9" xfId="4229"/>
    <cellStyle name="Финансовый 7 2 4" xfId="4230"/>
    <cellStyle name="Финансовый 7 2 5" xfId="4231"/>
    <cellStyle name="Финансовый 7 2 6" xfId="4232"/>
    <cellStyle name="Финансовый 7 2 7" xfId="4233"/>
    <cellStyle name="Финансовый 7 2 8" xfId="4234"/>
    <cellStyle name="Финансовый 7 2 9" xfId="4235"/>
    <cellStyle name="Финансовый 7 3" xfId="4236"/>
    <cellStyle name="Финансовый 7 3 10" xfId="4237"/>
    <cellStyle name="Финансовый 7 3 11" xfId="4238"/>
    <cellStyle name="Финансовый 7 3 2" xfId="4239"/>
    <cellStyle name="Финансовый 7 3 2 10" xfId="4240"/>
    <cellStyle name="Финансовый 7 3 2 2" xfId="4241"/>
    <cellStyle name="Финансовый 7 3 2 2 2" xfId="4242"/>
    <cellStyle name="Финансовый 7 3 2 2 3" xfId="4243"/>
    <cellStyle name="Финансовый 7 3 2 2 4" xfId="4244"/>
    <cellStyle name="Финансовый 7 3 2 2 5" xfId="4245"/>
    <cellStyle name="Финансовый 7 3 2 2 6" xfId="4246"/>
    <cellStyle name="Финансовый 7 3 2 2 7" xfId="4247"/>
    <cellStyle name="Финансовый 7 3 2 2 8" xfId="4248"/>
    <cellStyle name="Финансовый 7 3 2 2 9" xfId="4249"/>
    <cellStyle name="Финансовый 7 3 2 3" xfId="4250"/>
    <cellStyle name="Финансовый 7 3 2 4" xfId="4251"/>
    <cellStyle name="Финансовый 7 3 2 5" xfId="4252"/>
    <cellStyle name="Финансовый 7 3 2 6" xfId="4253"/>
    <cellStyle name="Финансовый 7 3 2 7" xfId="4254"/>
    <cellStyle name="Финансовый 7 3 2 8" xfId="4255"/>
    <cellStyle name="Финансовый 7 3 2 9" xfId="4256"/>
    <cellStyle name="Финансовый 7 3 3" xfId="4257"/>
    <cellStyle name="Финансовый 7 3 3 2" xfId="4258"/>
    <cellStyle name="Финансовый 7 3 3 3" xfId="4259"/>
    <cellStyle name="Финансовый 7 3 3 4" xfId="4260"/>
    <cellStyle name="Финансовый 7 3 3 5" xfId="4261"/>
    <cellStyle name="Финансовый 7 3 3 6" xfId="4262"/>
    <cellStyle name="Финансовый 7 3 3 7" xfId="4263"/>
    <cellStyle name="Финансовый 7 3 3 8" xfId="4264"/>
    <cellStyle name="Финансовый 7 3 3 9" xfId="4265"/>
    <cellStyle name="Финансовый 7 3 4" xfId="4266"/>
    <cellStyle name="Финансовый 7 3 5" xfId="4267"/>
    <cellStyle name="Финансовый 7 3 6" xfId="4268"/>
    <cellStyle name="Финансовый 7 3 7" xfId="4269"/>
    <cellStyle name="Финансовый 7 3 8" xfId="4270"/>
    <cellStyle name="Финансовый 7 3 9" xfId="4271"/>
    <cellStyle name="Финансовый 7 4" xfId="4272"/>
    <cellStyle name="Финансовый 7 4 10" xfId="4273"/>
    <cellStyle name="Финансовый 7 4 11" xfId="4274"/>
    <cellStyle name="Финансовый 7 4 12" xfId="4275"/>
    <cellStyle name="Финансовый 7 4 2" xfId="4276"/>
    <cellStyle name="Финансовый 7 4 2 10" xfId="4277"/>
    <cellStyle name="Финансовый 7 4 2 11" xfId="4278"/>
    <cellStyle name="Финансовый 7 4 2 12" xfId="4279"/>
    <cellStyle name="Финансовый 7 4 2 2" xfId="4280"/>
    <cellStyle name="Финансовый 7 4 2 2 10" xfId="4281"/>
    <cellStyle name="Финансовый 7 4 2 2 11" xfId="4282"/>
    <cellStyle name="Финансовый 7 4 2 2 12" xfId="4283"/>
    <cellStyle name="Финансовый 7 4 2 2 13" xfId="4284"/>
    <cellStyle name="Финансовый 7 4 2 2 2" xfId="4285"/>
    <cellStyle name="Финансовый 7 4 2 2 2 10" xfId="4286"/>
    <cellStyle name="Финансовый 7 4 2 2 2 11" xfId="4287"/>
    <cellStyle name="Финансовый 7 4 2 2 2 2" xfId="4288"/>
    <cellStyle name="Финансовый 7 4 2 2 2 2 10" xfId="4289"/>
    <cellStyle name="Финансовый 7 4 2 2 2 2 2" xfId="4290"/>
    <cellStyle name="Финансовый 7 4 2 2 2 2 2 2" xfId="4291"/>
    <cellStyle name="Финансовый 7 4 2 2 2 2 2 3" xfId="4292"/>
    <cellStyle name="Финансовый 7 4 2 2 2 2 2 4" xfId="4293"/>
    <cellStyle name="Финансовый 7 4 2 2 2 2 2 5" xfId="4294"/>
    <cellStyle name="Финансовый 7 4 2 2 2 2 2 6" xfId="4295"/>
    <cellStyle name="Финансовый 7 4 2 2 2 2 2 7" xfId="4296"/>
    <cellStyle name="Финансовый 7 4 2 2 2 2 2 8" xfId="4297"/>
    <cellStyle name="Финансовый 7 4 2 2 2 2 2 9" xfId="4298"/>
    <cellStyle name="Финансовый 7 4 2 2 2 2 3" xfId="4299"/>
    <cellStyle name="Финансовый 7 4 2 2 2 2 4" xfId="4300"/>
    <cellStyle name="Финансовый 7 4 2 2 2 2 5" xfId="4301"/>
    <cellStyle name="Финансовый 7 4 2 2 2 2 6" xfId="4302"/>
    <cellStyle name="Финансовый 7 4 2 2 2 2 7" xfId="4303"/>
    <cellStyle name="Финансовый 7 4 2 2 2 2 8" xfId="4304"/>
    <cellStyle name="Финансовый 7 4 2 2 2 2 9" xfId="4305"/>
    <cellStyle name="Финансовый 7 4 2 2 2 3" xfId="4306"/>
    <cellStyle name="Финансовый 7 4 2 2 2 3 2" xfId="4307"/>
    <cellStyle name="Финансовый 7 4 2 2 2 3 3" xfId="4308"/>
    <cellStyle name="Финансовый 7 4 2 2 2 3 4" xfId="4309"/>
    <cellStyle name="Финансовый 7 4 2 2 2 3 5" xfId="4310"/>
    <cellStyle name="Финансовый 7 4 2 2 2 3 6" xfId="4311"/>
    <cellStyle name="Финансовый 7 4 2 2 2 3 7" xfId="4312"/>
    <cellStyle name="Финансовый 7 4 2 2 2 3 8" xfId="4313"/>
    <cellStyle name="Финансовый 7 4 2 2 2 3 9" xfId="4314"/>
    <cellStyle name="Финансовый 7 4 2 2 2 4" xfId="4315"/>
    <cellStyle name="Финансовый 7 4 2 2 2 5" xfId="4316"/>
    <cellStyle name="Финансовый 7 4 2 2 2 6" xfId="4317"/>
    <cellStyle name="Финансовый 7 4 2 2 2 7" xfId="4318"/>
    <cellStyle name="Финансовый 7 4 2 2 2 8" xfId="4319"/>
    <cellStyle name="Финансовый 7 4 2 2 2 9" xfId="4320"/>
    <cellStyle name="Финансовый 7 4 2 2 3" xfId="4321"/>
    <cellStyle name="Финансовый 7 4 2 2 3 10" xfId="4322"/>
    <cellStyle name="Финансовый 7 4 2 2 3 11" xfId="4323"/>
    <cellStyle name="Финансовый 7 4 2 2 3 12" xfId="4324"/>
    <cellStyle name="Финансовый 7 4 2 2 3 2" xfId="4325"/>
    <cellStyle name="Финансовый 7 4 2 2 3 2 10" xfId="4326"/>
    <cellStyle name="Финансовый 7 4 2 2 3 2 11" xfId="4327"/>
    <cellStyle name="Финансовый 7 4 2 2 3 2 12" xfId="4328"/>
    <cellStyle name="Финансовый 7 4 2 2 3 2 13" xfId="4329"/>
    <cellStyle name="Финансовый 7 4 2 2 3 2 2" xfId="4330"/>
    <cellStyle name="Финансовый 7 4 2 2 3 2 2 10" xfId="4331"/>
    <cellStyle name="Финансовый 7 4 2 2 3 2 2 2" xfId="4332"/>
    <cellStyle name="Финансовый 7 4 2 2 3 2 2 2 2" xfId="4333"/>
    <cellStyle name="Финансовый 7 4 2 2 3 2 2 2 3" xfId="4334"/>
    <cellStyle name="Финансовый 7 4 2 2 3 2 2 2 4" xfId="4335"/>
    <cellStyle name="Финансовый 7 4 2 2 3 2 2 2 5" xfId="4336"/>
    <cellStyle name="Финансовый 7 4 2 2 3 2 2 2 6" xfId="4337"/>
    <cellStyle name="Финансовый 7 4 2 2 3 2 2 2 7" xfId="4338"/>
    <cellStyle name="Финансовый 7 4 2 2 3 2 2 2 8" xfId="4339"/>
    <cellStyle name="Финансовый 7 4 2 2 3 2 2 2 9" xfId="4340"/>
    <cellStyle name="Финансовый 7 4 2 2 3 2 2 3" xfId="4341"/>
    <cellStyle name="Финансовый 7 4 2 2 3 2 2 4" xfId="4342"/>
    <cellStyle name="Финансовый 7 4 2 2 3 2 2 5" xfId="4343"/>
    <cellStyle name="Финансовый 7 4 2 2 3 2 2 6" xfId="4344"/>
    <cellStyle name="Финансовый 7 4 2 2 3 2 2 7" xfId="4345"/>
    <cellStyle name="Финансовый 7 4 2 2 3 2 2 8" xfId="4346"/>
    <cellStyle name="Финансовый 7 4 2 2 3 2 2 9" xfId="4347"/>
    <cellStyle name="Финансовый 7 4 2 2 3 2 3" xfId="4348"/>
    <cellStyle name="Финансовый 7 4 2 2 3 2 3 10" xfId="4349"/>
    <cellStyle name="Финансовый 7 4 2 2 3 2 3 2" xfId="4350"/>
    <cellStyle name="Финансовый 7 4 2 2 3 2 3 2 2" xfId="4351"/>
    <cellStyle name="Финансовый 7 4 2 2 3 2 3 2 3" xfId="4352"/>
    <cellStyle name="Финансовый 7 4 2 2 3 2 3 2 4" xfId="4353"/>
    <cellStyle name="Финансовый 7 4 2 2 3 2 3 2 5" xfId="4354"/>
    <cellStyle name="Финансовый 7 4 2 2 3 2 3 2 6" xfId="4355"/>
    <cellStyle name="Финансовый 7 4 2 2 3 2 3 2 7" xfId="4356"/>
    <cellStyle name="Финансовый 7 4 2 2 3 2 3 2 8" xfId="4357"/>
    <cellStyle name="Финансовый 7 4 2 2 3 2 3 2 9" xfId="4358"/>
    <cellStyle name="Финансовый 7 4 2 2 3 2 3 3" xfId="4359"/>
    <cellStyle name="Финансовый 7 4 2 2 3 2 3 4" xfId="4360"/>
    <cellStyle name="Финансовый 7 4 2 2 3 2 3 5" xfId="4361"/>
    <cellStyle name="Финансовый 7 4 2 2 3 2 3 6" xfId="4362"/>
    <cellStyle name="Финансовый 7 4 2 2 3 2 3 7" xfId="4363"/>
    <cellStyle name="Финансовый 7 4 2 2 3 2 3 8" xfId="4364"/>
    <cellStyle name="Финансовый 7 4 2 2 3 2 3 9" xfId="4365"/>
    <cellStyle name="Финансовый 7 4 2 2 3 2 4" xfId="4366"/>
    <cellStyle name="Финансовый 7 4 2 2 3 2 4 10" xfId="4367"/>
    <cellStyle name="Финансовый 7 4 2 2 3 2 4 2" xfId="4368"/>
    <cellStyle name="Финансовый 7 4 2 2 3 2 4 2 2" xfId="4369"/>
    <cellStyle name="Финансовый 7 4 2 2 3 2 4 2 3" xfId="4370"/>
    <cellStyle name="Финансовый 7 4 2 2 3 2 4 2 4" xfId="4371"/>
    <cellStyle name="Финансовый 7 4 2 2 3 2 4 2 5" xfId="4372"/>
    <cellStyle name="Финансовый 7 4 2 2 3 2 4 2 6" xfId="4373"/>
    <cellStyle name="Финансовый 7 4 2 2 3 2 4 2 7" xfId="4374"/>
    <cellStyle name="Финансовый 7 4 2 2 3 2 4 2 8" xfId="4375"/>
    <cellStyle name="Финансовый 7 4 2 2 3 2 4 2 9" xfId="4376"/>
    <cellStyle name="Финансовый 7 4 2 2 3 2 4 3" xfId="4377"/>
    <cellStyle name="Финансовый 7 4 2 2 3 2 4 4" xfId="4378"/>
    <cellStyle name="Финансовый 7 4 2 2 3 2 4 5" xfId="4379"/>
    <cellStyle name="Финансовый 7 4 2 2 3 2 4 6" xfId="4380"/>
    <cellStyle name="Финансовый 7 4 2 2 3 2 4 7" xfId="4381"/>
    <cellStyle name="Финансовый 7 4 2 2 3 2 4 8" xfId="4382"/>
    <cellStyle name="Финансовый 7 4 2 2 3 2 4 9" xfId="4383"/>
    <cellStyle name="Финансовый 7 4 2 2 3 2 5" xfId="4384"/>
    <cellStyle name="Финансовый 7 4 2 2 3 2 5 2" xfId="4385"/>
    <cellStyle name="Финансовый 7 4 2 2 3 2 5 3" xfId="4386"/>
    <cellStyle name="Финансовый 7 4 2 2 3 2 5 4" xfId="4387"/>
    <cellStyle name="Финансовый 7 4 2 2 3 2 5 5" xfId="4388"/>
    <cellStyle name="Финансовый 7 4 2 2 3 2 5 6" xfId="4389"/>
    <cellStyle name="Финансовый 7 4 2 2 3 2 5 7" xfId="4390"/>
    <cellStyle name="Финансовый 7 4 2 2 3 2 5 8" xfId="4391"/>
    <cellStyle name="Финансовый 7 4 2 2 3 2 5 9" xfId="4392"/>
    <cellStyle name="Финансовый 7 4 2 2 3 2 6" xfId="4393"/>
    <cellStyle name="Финансовый 7 4 2 2 3 2 7" xfId="4394"/>
    <cellStyle name="Финансовый 7 4 2 2 3 2 8" xfId="4395"/>
    <cellStyle name="Финансовый 7 4 2 2 3 2 9" xfId="4396"/>
    <cellStyle name="Финансовый 7 4 2 2 3 3" xfId="4397"/>
    <cellStyle name="Финансовый 7 4 2 2 3 3 10" xfId="4398"/>
    <cellStyle name="Финансовый 7 4 2 2 3 3 2" xfId="4399"/>
    <cellStyle name="Финансовый 7 4 2 2 3 3 2 2" xfId="4400"/>
    <cellStyle name="Финансовый 7 4 2 2 3 3 2 3" xfId="4401"/>
    <cellStyle name="Финансовый 7 4 2 2 3 3 2 4" xfId="4402"/>
    <cellStyle name="Финансовый 7 4 2 2 3 3 2 5" xfId="4403"/>
    <cellStyle name="Финансовый 7 4 2 2 3 3 2 6" xfId="4404"/>
    <cellStyle name="Финансовый 7 4 2 2 3 3 2 7" xfId="4405"/>
    <cellStyle name="Финансовый 7 4 2 2 3 3 2 8" xfId="4406"/>
    <cellStyle name="Финансовый 7 4 2 2 3 3 2 9" xfId="4407"/>
    <cellStyle name="Финансовый 7 4 2 2 3 3 3" xfId="4408"/>
    <cellStyle name="Финансовый 7 4 2 2 3 3 4" xfId="4409"/>
    <cellStyle name="Финансовый 7 4 2 2 3 3 5" xfId="4410"/>
    <cellStyle name="Финансовый 7 4 2 2 3 3 6" xfId="4411"/>
    <cellStyle name="Финансовый 7 4 2 2 3 3 7" xfId="4412"/>
    <cellStyle name="Финансовый 7 4 2 2 3 3 8" xfId="4413"/>
    <cellStyle name="Финансовый 7 4 2 2 3 3 9" xfId="4414"/>
    <cellStyle name="Финансовый 7 4 2 2 3 4" xfId="4415"/>
    <cellStyle name="Финансовый 7 4 2 2 3 4 2" xfId="4416"/>
    <cellStyle name="Финансовый 7 4 2 2 3 4 3" xfId="4417"/>
    <cellStyle name="Финансовый 7 4 2 2 3 4 4" xfId="4418"/>
    <cellStyle name="Финансовый 7 4 2 2 3 4 5" xfId="4419"/>
    <cellStyle name="Финансовый 7 4 2 2 3 4 6" xfId="4420"/>
    <cellStyle name="Финансовый 7 4 2 2 3 4 7" xfId="4421"/>
    <cellStyle name="Финансовый 7 4 2 2 3 4 8" xfId="4422"/>
    <cellStyle name="Финансовый 7 4 2 2 3 4 9" xfId="4423"/>
    <cellStyle name="Финансовый 7 4 2 2 3 5" xfId="4424"/>
    <cellStyle name="Финансовый 7 4 2 2 3 6" xfId="4425"/>
    <cellStyle name="Финансовый 7 4 2 2 3 7" xfId="4426"/>
    <cellStyle name="Финансовый 7 4 2 2 3 8" xfId="4427"/>
    <cellStyle name="Финансовый 7 4 2 2 3 9" xfId="4428"/>
    <cellStyle name="Финансовый 7 4 2 2 4" xfId="4429"/>
    <cellStyle name="Финансовый 7 4 2 2 4 10" xfId="4430"/>
    <cellStyle name="Финансовый 7 4 2 2 4 2" xfId="4431"/>
    <cellStyle name="Финансовый 7 4 2 2 4 2 2" xfId="4432"/>
    <cellStyle name="Финансовый 7 4 2 2 4 2 3" xfId="4433"/>
    <cellStyle name="Финансовый 7 4 2 2 4 2 4" xfId="4434"/>
    <cellStyle name="Финансовый 7 4 2 2 4 2 5" xfId="4435"/>
    <cellStyle name="Финансовый 7 4 2 2 4 2 6" xfId="4436"/>
    <cellStyle name="Финансовый 7 4 2 2 4 2 7" xfId="4437"/>
    <cellStyle name="Финансовый 7 4 2 2 4 2 8" xfId="4438"/>
    <cellStyle name="Финансовый 7 4 2 2 4 2 9" xfId="4439"/>
    <cellStyle name="Финансовый 7 4 2 2 4 3" xfId="4440"/>
    <cellStyle name="Финансовый 7 4 2 2 4 4" xfId="4441"/>
    <cellStyle name="Финансовый 7 4 2 2 4 5" xfId="4442"/>
    <cellStyle name="Финансовый 7 4 2 2 4 6" xfId="4443"/>
    <cellStyle name="Финансовый 7 4 2 2 4 7" xfId="4444"/>
    <cellStyle name="Финансовый 7 4 2 2 4 8" xfId="4445"/>
    <cellStyle name="Финансовый 7 4 2 2 4 9" xfId="4446"/>
    <cellStyle name="Финансовый 7 4 2 2 5" xfId="4447"/>
    <cellStyle name="Финансовый 7 4 2 2 5 2" xfId="4448"/>
    <cellStyle name="Финансовый 7 4 2 2 5 3" xfId="4449"/>
    <cellStyle name="Финансовый 7 4 2 2 5 4" xfId="4450"/>
    <cellStyle name="Финансовый 7 4 2 2 5 5" xfId="4451"/>
    <cellStyle name="Финансовый 7 4 2 2 5 6" xfId="4452"/>
    <cellStyle name="Финансовый 7 4 2 2 5 7" xfId="4453"/>
    <cellStyle name="Финансовый 7 4 2 2 5 8" xfId="4454"/>
    <cellStyle name="Финансовый 7 4 2 2 5 9" xfId="4455"/>
    <cellStyle name="Финансовый 7 4 2 2 6" xfId="4456"/>
    <cellStyle name="Финансовый 7 4 2 2 7" xfId="4457"/>
    <cellStyle name="Финансовый 7 4 2 2 8" xfId="4458"/>
    <cellStyle name="Финансовый 7 4 2 2 9" xfId="4459"/>
    <cellStyle name="Финансовый 7 4 2 3" xfId="4460"/>
    <cellStyle name="Финансовый 7 4 2 3 10" xfId="4461"/>
    <cellStyle name="Финансовый 7 4 2 3 2" xfId="4462"/>
    <cellStyle name="Финансовый 7 4 2 3 2 2" xfId="4463"/>
    <cellStyle name="Финансовый 7 4 2 3 2 3" xfId="4464"/>
    <cellStyle name="Финансовый 7 4 2 3 2 4" xfId="4465"/>
    <cellStyle name="Финансовый 7 4 2 3 2 5" xfId="4466"/>
    <cellStyle name="Финансовый 7 4 2 3 2 6" xfId="4467"/>
    <cellStyle name="Финансовый 7 4 2 3 2 7" xfId="4468"/>
    <cellStyle name="Финансовый 7 4 2 3 2 8" xfId="4469"/>
    <cellStyle name="Финансовый 7 4 2 3 2 9" xfId="4470"/>
    <cellStyle name="Финансовый 7 4 2 3 3" xfId="4471"/>
    <cellStyle name="Финансовый 7 4 2 3 4" xfId="4472"/>
    <cellStyle name="Финансовый 7 4 2 3 5" xfId="4473"/>
    <cellStyle name="Финансовый 7 4 2 3 6" xfId="4474"/>
    <cellStyle name="Финансовый 7 4 2 3 7" xfId="4475"/>
    <cellStyle name="Финансовый 7 4 2 3 8" xfId="4476"/>
    <cellStyle name="Финансовый 7 4 2 3 9" xfId="4477"/>
    <cellStyle name="Финансовый 7 4 2 4" xfId="4478"/>
    <cellStyle name="Финансовый 7 4 2 4 2" xfId="4479"/>
    <cellStyle name="Финансовый 7 4 2 4 3" xfId="4480"/>
    <cellStyle name="Финансовый 7 4 2 4 4" xfId="4481"/>
    <cellStyle name="Финансовый 7 4 2 4 5" xfId="4482"/>
    <cellStyle name="Финансовый 7 4 2 4 6" xfId="4483"/>
    <cellStyle name="Финансовый 7 4 2 4 7" xfId="4484"/>
    <cellStyle name="Финансовый 7 4 2 4 8" xfId="4485"/>
    <cellStyle name="Финансовый 7 4 2 4 9" xfId="4486"/>
    <cellStyle name="Финансовый 7 4 2 5" xfId="4487"/>
    <cellStyle name="Финансовый 7 4 2 6" xfId="4488"/>
    <cellStyle name="Финансовый 7 4 2 7" xfId="4489"/>
    <cellStyle name="Финансовый 7 4 2 8" xfId="4490"/>
    <cellStyle name="Финансовый 7 4 2 9" xfId="4491"/>
    <cellStyle name="Финансовый 7 4 3" xfId="4492"/>
    <cellStyle name="Финансовый 7 4 3 10" xfId="4493"/>
    <cellStyle name="Финансовый 7 4 3 2" xfId="4494"/>
    <cellStyle name="Финансовый 7 4 3 2 2" xfId="4495"/>
    <cellStyle name="Финансовый 7 4 3 2 3" xfId="4496"/>
    <cellStyle name="Финансовый 7 4 3 2 4" xfId="4497"/>
    <cellStyle name="Финансовый 7 4 3 2 5" xfId="4498"/>
    <cellStyle name="Финансовый 7 4 3 2 6" xfId="4499"/>
    <cellStyle name="Финансовый 7 4 3 2 7" xfId="4500"/>
    <cellStyle name="Финансовый 7 4 3 2 8" xfId="4501"/>
    <cellStyle name="Финансовый 7 4 3 2 9" xfId="4502"/>
    <cellStyle name="Финансовый 7 4 3 3" xfId="4503"/>
    <cellStyle name="Финансовый 7 4 3 4" xfId="4504"/>
    <cellStyle name="Финансовый 7 4 3 5" xfId="4505"/>
    <cellStyle name="Финансовый 7 4 3 6" xfId="4506"/>
    <cellStyle name="Финансовый 7 4 3 7" xfId="4507"/>
    <cellStyle name="Финансовый 7 4 3 8" xfId="4508"/>
    <cellStyle name="Финансовый 7 4 3 9" xfId="4509"/>
    <cellStyle name="Финансовый 7 4 4" xfId="4510"/>
    <cellStyle name="Финансовый 7 4 4 2" xfId="4511"/>
    <cellStyle name="Финансовый 7 4 4 3" xfId="4512"/>
    <cellStyle name="Финансовый 7 4 4 4" xfId="4513"/>
    <cellStyle name="Финансовый 7 4 4 5" xfId="4514"/>
    <cellStyle name="Финансовый 7 4 4 6" xfId="4515"/>
    <cellStyle name="Финансовый 7 4 4 7" xfId="4516"/>
    <cellStyle name="Финансовый 7 4 4 8" xfId="4517"/>
    <cellStyle name="Финансовый 7 4 4 9" xfId="4518"/>
    <cellStyle name="Финансовый 7 4 5" xfId="4519"/>
    <cellStyle name="Финансовый 7 4 6" xfId="4520"/>
    <cellStyle name="Финансовый 7 4 7" xfId="4521"/>
    <cellStyle name="Финансовый 7 4 8" xfId="4522"/>
    <cellStyle name="Финансовый 7 4 9" xfId="4523"/>
    <cellStyle name="Финансовый 7 5" xfId="4524"/>
    <cellStyle name="Финансовый 7 5 10" xfId="4525"/>
    <cellStyle name="Финансовый 7 5 11" xfId="4526"/>
    <cellStyle name="Финансовый 7 5 2" xfId="4527"/>
    <cellStyle name="Финансовый 7 5 2 10" xfId="4528"/>
    <cellStyle name="Финансовый 7 5 2 2" xfId="4529"/>
    <cellStyle name="Финансовый 7 5 2 2 2" xfId="4530"/>
    <cellStyle name="Финансовый 7 5 2 2 3" xfId="4531"/>
    <cellStyle name="Финансовый 7 5 2 2 4" xfId="4532"/>
    <cellStyle name="Финансовый 7 5 2 2 5" xfId="4533"/>
    <cellStyle name="Финансовый 7 5 2 2 6" xfId="4534"/>
    <cellStyle name="Финансовый 7 5 2 2 7" xfId="4535"/>
    <cellStyle name="Финансовый 7 5 2 2 8" xfId="4536"/>
    <cellStyle name="Финансовый 7 5 2 2 9" xfId="4537"/>
    <cellStyle name="Финансовый 7 5 2 3" xfId="4538"/>
    <cellStyle name="Финансовый 7 5 2 4" xfId="4539"/>
    <cellStyle name="Финансовый 7 5 2 5" xfId="4540"/>
    <cellStyle name="Финансовый 7 5 2 6" xfId="4541"/>
    <cellStyle name="Финансовый 7 5 2 7" xfId="4542"/>
    <cellStyle name="Финансовый 7 5 2 8" xfId="4543"/>
    <cellStyle name="Финансовый 7 5 2 9" xfId="4544"/>
    <cellStyle name="Финансовый 7 5 3" xfId="4545"/>
    <cellStyle name="Финансовый 7 5 3 2" xfId="4546"/>
    <cellStyle name="Финансовый 7 5 3 3" xfId="4547"/>
    <cellStyle name="Финансовый 7 5 3 4" xfId="4548"/>
    <cellStyle name="Финансовый 7 5 3 5" xfId="4549"/>
    <cellStyle name="Финансовый 7 5 3 6" xfId="4550"/>
    <cellStyle name="Финансовый 7 5 3 7" xfId="4551"/>
    <cellStyle name="Финансовый 7 5 3 8" xfId="4552"/>
    <cellStyle name="Финансовый 7 5 3 9" xfId="4553"/>
    <cellStyle name="Финансовый 7 5 4" xfId="4554"/>
    <cellStyle name="Финансовый 7 5 5" xfId="4555"/>
    <cellStyle name="Финансовый 7 5 6" xfId="4556"/>
    <cellStyle name="Финансовый 7 5 7" xfId="4557"/>
    <cellStyle name="Финансовый 7 5 8" xfId="4558"/>
    <cellStyle name="Финансовый 7 5 9" xfId="4559"/>
    <cellStyle name="Финансовый 7 6" xfId="4560"/>
    <cellStyle name="Финансовый 7 6 10" xfId="4561"/>
    <cellStyle name="Финансовый 7 6 2" xfId="4562"/>
    <cellStyle name="Финансовый 7 6 2 2" xfId="4563"/>
    <cellStyle name="Финансовый 7 6 2 3" xfId="4564"/>
    <cellStyle name="Финансовый 7 6 2 4" xfId="4565"/>
    <cellStyle name="Финансовый 7 6 2 5" xfId="4566"/>
    <cellStyle name="Финансовый 7 6 2 6" xfId="4567"/>
    <cellStyle name="Финансовый 7 6 2 7" xfId="4568"/>
    <cellStyle name="Финансовый 7 6 2 8" xfId="4569"/>
    <cellStyle name="Финансовый 7 6 2 9" xfId="4570"/>
    <cellStyle name="Финансовый 7 6 3" xfId="4571"/>
    <cellStyle name="Финансовый 7 6 4" xfId="4572"/>
    <cellStyle name="Финансовый 7 6 5" xfId="4573"/>
    <cellStyle name="Финансовый 7 6 6" xfId="4574"/>
    <cellStyle name="Финансовый 7 6 7" xfId="4575"/>
    <cellStyle name="Финансовый 7 6 8" xfId="4576"/>
    <cellStyle name="Финансовый 7 6 9" xfId="4577"/>
    <cellStyle name="Финансовый 7 7" xfId="4578"/>
    <cellStyle name="Финансовый 7 7 2" xfId="4579"/>
    <cellStyle name="Финансовый 7 7 3" xfId="4580"/>
    <cellStyle name="Финансовый 7 7 4" xfId="4581"/>
    <cellStyle name="Финансовый 7 7 5" xfId="4582"/>
    <cellStyle name="Финансовый 7 7 6" xfId="4583"/>
    <cellStyle name="Финансовый 7 7 7" xfId="4584"/>
    <cellStyle name="Финансовый 7 7 8" xfId="4585"/>
    <cellStyle name="Финансовый 7 7 9" xfId="4586"/>
    <cellStyle name="Финансовый 7 8" xfId="4587"/>
    <cellStyle name="Финансовый 7 9" xfId="4588"/>
    <cellStyle name="Финансовый 8 10" xfId="4589"/>
    <cellStyle name="Финансовый 8 11" xfId="4590"/>
    <cellStyle name="Финансовый 8 2" xfId="4591"/>
    <cellStyle name="Финансовый 8 2 10" xfId="4592"/>
    <cellStyle name="Финансовый 8 2 2" xfId="4593"/>
    <cellStyle name="Финансовый 8 2 2 2" xfId="4594"/>
    <cellStyle name="Финансовый 8 2 2 3" xfId="4595"/>
    <cellStyle name="Финансовый 8 2 2 4" xfId="4596"/>
    <cellStyle name="Финансовый 8 2 2 5" xfId="4597"/>
    <cellStyle name="Финансовый 8 2 2 6" xfId="4598"/>
    <cellStyle name="Финансовый 8 2 2 7" xfId="4599"/>
    <cellStyle name="Финансовый 8 2 2 8" xfId="4600"/>
    <cellStyle name="Финансовый 8 2 2 9" xfId="4601"/>
    <cellStyle name="Финансовый 8 2 3" xfId="4602"/>
    <cellStyle name="Финансовый 8 2 4" xfId="4603"/>
    <cellStyle name="Финансовый 8 2 5" xfId="4604"/>
    <cellStyle name="Финансовый 8 2 6" xfId="4605"/>
    <cellStyle name="Финансовый 8 2 7" xfId="4606"/>
    <cellStyle name="Финансовый 8 2 8" xfId="4607"/>
    <cellStyle name="Финансовый 8 2 9" xfId="4608"/>
    <cellStyle name="Финансовый 8 3" xfId="4609"/>
    <cellStyle name="Финансовый 8 3 2" xfId="4610"/>
    <cellStyle name="Финансовый 8 3 3" xfId="4611"/>
    <cellStyle name="Финансовый 8 3 4" xfId="4612"/>
    <cellStyle name="Финансовый 8 3 5" xfId="4613"/>
    <cellStyle name="Финансовый 8 3 6" xfId="4614"/>
    <cellStyle name="Финансовый 8 3 7" xfId="4615"/>
    <cellStyle name="Финансовый 8 3 8" xfId="4616"/>
    <cellStyle name="Финансовый 8 3 9" xfId="4617"/>
    <cellStyle name="Финансовый 8 4" xfId="4618"/>
    <cellStyle name="Финансовый 8 5" xfId="4619"/>
    <cellStyle name="Финансовый 8 6" xfId="4620"/>
    <cellStyle name="Финансовый 8 7" xfId="4621"/>
    <cellStyle name="Финансовый 8 8" xfId="4622"/>
    <cellStyle name="Финансовый 8 9" xfId="4623"/>
    <cellStyle name="Финансовый 9" xfId="4624"/>
    <cellStyle name="Финансовый 9 10" xfId="4625"/>
    <cellStyle name="Финансовый 9 2" xfId="4626"/>
    <cellStyle name="Финансовый 9 2 2" xfId="4627"/>
    <cellStyle name="Финансовый 9 2 3" xfId="4628"/>
    <cellStyle name="Финансовый 9 2 4" xfId="4629"/>
    <cellStyle name="Финансовый 9 2 5" xfId="4630"/>
    <cellStyle name="Финансовый 9 2 6" xfId="4631"/>
    <cellStyle name="Финансовый 9 2 7" xfId="4632"/>
    <cellStyle name="Финансовый 9 2 8" xfId="4633"/>
    <cellStyle name="Финансовый 9 2 9" xfId="4634"/>
    <cellStyle name="Финансовый 9 3" xfId="4635"/>
    <cellStyle name="Финансовый 9 4" xfId="4636"/>
    <cellStyle name="Финансовый 9 5" xfId="4637"/>
    <cellStyle name="Финансовый 9 6" xfId="4638"/>
    <cellStyle name="Финансовый 9 7" xfId="4639"/>
    <cellStyle name="Финансовый 9 8" xfId="4640"/>
    <cellStyle name="Финансовый 9 9" xfId="4641"/>
  </cellStyles>
  <dxfs count="0"/>
  <tableStyles count="0" defaultTableStyle="TableStyleMedium9" defaultPivotStyle="PivotStyleLight16"/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63"/>
  <sheetViews>
    <sheetView view="pageBreakPreview" topLeftCell="A36" zoomScaleSheetLayoutView="100" workbookViewId="0">
      <selection activeCell="H22" sqref="H22"/>
    </sheetView>
  </sheetViews>
  <sheetFormatPr defaultRowHeight="15"/>
  <cols>
    <col min="1" max="1" width="37" customWidth="1"/>
    <col min="2" max="4" width="19" customWidth="1"/>
    <col min="5" max="5" width="18.140625" customWidth="1"/>
    <col min="6" max="6" width="19" customWidth="1"/>
    <col min="7" max="7" width="20" customWidth="1"/>
    <col min="9" max="14" width="16.140625" customWidth="1"/>
    <col min="16" max="21" width="17.42578125" customWidth="1"/>
  </cols>
  <sheetData>
    <row r="1" spans="1:7" hidden="1"/>
    <row r="2" spans="1:7" hidden="1"/>
    <row r="3" spans="1:7" s="9" customFormat="1" ht="18" customHeight="1">
      <c r="A3" s="139"/>
      <c r="B3" s="139"/>
      <c r="C3" s="139"/>
      <c r="D3" s="139"/>
      <c r="E3" s="139"/>
      <c r="F3" s="139"/>
      <c r="G3" s="139"/>
    </row>
    <row r="4" spans="1:7" s="9" customFormat="1" ht="15" customHeight="1">
      <c r="A4" s="59"/>
      <c r="B4" s="59"/>
      <c r="C4" s="59"/>
      <c r="D4" s="59"/>
      <c r="E4" s="59"/>
      <c r="F4" s="61" t="s">
        <v>334</v>
      </c>
      <c r="G4" s="59"/>
    </row>
    <row r="5" spans="1:7" s="9" customFormat="1" ht="15" customHeight="1">
      <c r="A5" s="59"/>
      <c r="B5" s="59"/>
      <c r="C5" s="59"/>
      <c r="D5" s="59"/>
      <c r="E5" s="59"/>
      <c r="F5" s="120" t="s">
        <v>335</v>
      </c>
      <c r="G5" s="144"/>
    </row>
    <row r="6" spans="1:7" s="9" customFormat="1" ht="15" customHeight="1">
      <c r="A6" s="59"/>
      <c r="B6" s="59"/>
      <c r="C6" s="59"/>
      <c r="D6" s="59"/>
      <c r="E6" s="59"/>
      <c r="F6" s="118" t="s">
        <v>336</v>
      </c>
      <c r="G6" s="119"/>
    </row>
    <row r="7" spans="1:7" s="9" customFormat="1" ht="15" customHeight="1">
      <c r="A7" s="59"/>
      <c r="B7" s="59"/>
      <c r="C7" s="59"/>
      <c r="D7" s="59"/>
      <c r="E7" s="59"/>
      <c r="F7" s="118" t="s">
        <v>337</v>
      </c>
      <c r="G7" s="119"/>
    </row>
    <row r="8" spans="1:7" s="9" customFormat="1" ht="15" customHeight="1">
      <c r="A8" s="59"/>
      <c r="B8" s="59"/>
      <c r="C8" s="59"/>
      <c r="D8" s="59"/>
      <c r="E8" s="59"/>
      <c r="F8" s="118" t="s">
        <v>338</v>
      </c>
      <c r="G8" s="119"/>
    </row>
    <row r="9" spans="1:7" s="9" customFormat="1" ht="15" customHeight="1">
      <c r="A9" s="59"/>
      <c r="B9" s="59"/>
      <c r="C9" s="59"/>
      <c r="D9" s="59"/>
      <c r="E9" s="59"/>
      <c r="F9" s="59"/>
      <c r="G9" s="59"/>
    </row>
    <row r="10" spans="1:7" s="9" customFormat="1" ht="15" customHeight="1">
      <c r="A10" s="59"/>
      <c r="B10" s="59"/>
      <c r="C10" s="59"/>
      <c r="D10" s="59"/>
      <c r="E10" s="59"/>
      <c r="F10" s="62" t="s">
        <v>352</v>
      </c>
      <c r="G10" s="90"/>
    </row>
    <row r="11" spans="1:7" s="9" customFormat="1" ht="15" customHeight="1">
      <c r="A11" s="59"/>
      <c r="B11" s="59"/>
      <c r="C11" s="59"/>
      <c r="D11" s="59"/>
      <c r="E11" s="59"/>
      <c r="F11" s="120" t="s">
        <v>339</v>
      </c>
      <c r="G11" s="121"/>
    </row>
    <row r="12" spans="1:7" s="9" customFormat="1" ht="15" customHeight="1">
      <c r="A12" s="59"/>
      <c r="B12" s="59"/>
      <c r="C12" s="59"/>
      <c r="D12" s="59"/>
      <c r="E12" s="59"/>
      <c r="F12" s="118" t="s">
        <v>340</v>
      </c>
      <c r="G12" s="119"/>
    </row>
    <row r="13" spans="1:7" s="9" customFormat="1" ht="15" customHeight="1">
      <c r="A13" s="59"/>
      <c r="B13" s="59"/>
      <c r="C13" s="59"/>
      <c r="D13" s="59"/>
      <c r="E13" s="59"/>
      <c r="F13" s="118" t="s">
        <v>341</v>
      </c>
      <c r="G13" s="119"/>
    </row>
    <row r="14" spans="1:7" s="9" customFormat="1" ht="15" customHeight="1">
      <c r="A14" s="59"/>
      <c r="B14" s="59"/>
      <c r="C14" s="59"/>
      <c r="D14" s="59"/>
      <c r="E14" s="59"/>
      <c r="F14" s="118" t="s">
        <v>342</v>
      </c>
      <c r="G14" s="119"/>
    </row>
    <row r="15" spans="1:7" s="9" customFormat="1" ht="15" customHeight="1">
      <c r="A15" s="59"/>
      <c r="B15" s="59"/>
      <c r="C15" s="59"/>
      <c r="D15" s="59"/>
      <c r="E15" s="59"/>
      <c r="F15" s="118" t="s">
        <v>356</v>
      </c>
      <c r="G15" s="119"/>
    </row>
    <row r="16" spans="1:7" s="9" customFormat="1" ht="15" customHeight="1">
      <c r="A16" s="59"/>
      <c r="B16" s="59"/>
      <c r="C16" s="59"/>
      <c r="D16" s="59"/>
      <c r="E16" s="59"/>
      <c r="F16" s="118" t="s">
        <v>343</v>
      </c>
      <c r="G16" s="119"/>
    </row>
    <row r="17" spans="1:7" s="9" customFormat="1" ht="15" customHeight="1">
      <c r="A17" s="59"/>
      <c r="B17" s="59"/>
      <c r="C17" s="59"/>
      <c r="D17" s="59"/>
      <c r="E17" s="59"/>
      <c r="F17" s="118" t="s">
        <v>344</v>
      </c>
      <c r="G17" s="144"/>
    </row>
    <row r="18" spans="1:7" s="9" customFormat="1" ht="21" customHeight="1">
      <c r="A18" s="59"/>
      <c r="B18" s="59"/>
      <c r="C18" s="59"/>
      <c r="D18" s="59"/>
      <c r="E18" s="59"/>
      <c r="F18" s="120" t="s">
        <v>349</v>
      </c>
      <c r="G18" s="145"/>
    </row>
    <row r="19" spans="1:7" s="9" customFormat="1" ht="33.75" customHeight="1">
      <c r="A19" s="59"/>
      <c r="B19" s="59"/>
      <c r="C19" s="59"/>
      <c r="D19" s="59"/>
      <c r="E19" s="59"/>
      <c r="F19" s="142" t="s">
        <v>456</v>
      </c>
      <c r="G19" s="143"/>
    </row>
    <row r="20" spans="1:7" s="9" customFormat="1" ht="18.75">
      <c r="A20" s="140" t="s">
        <v>100</v>
      </c>
      <c r="B20" s="140"/>
      <c r="C20" s="140"/>
      <c r="D20" s="140"/>
      <c r="E20" s="140"/>
      <c r="F20" s="140"/>
      <c r="G20" s="140"/>
    </row>
    <row r="21" spans="1:7" s="9" customFormat="1" ht="18.75">
      <c r="A21" s="140" t="s">
        <v>286</v>
      </c>
      <c r="B21" s="140"/>
      <c r="C21" s="140"/>
      <c r="D21" s="140"/>
      <c r="E21" s="140"/>
      <c r="F21" s="140"/>
      <c r="G21" s="140"/>
    </row>
    <row r="22" spans="1:7" s="9" customFormat="1" ht="23.25" customHeight="1">
      <c r="A22" s="141" t="s">
        <v>101</v>
      </c>
      <c r="B22" s="141"/>
      <c r="C22" s="141"/>
      <c r="D22" s="141"/>
      <c r="E22" s="141"/>
      <c r="F22" s="141"/>
      <c r="G22" s="141"/>
    </row>
    <row r="23" spans="1:7" s="9" customFormat="1" ht="23.25" customHeight="1">
      <c r="A23" s="118" t="s">
        <v>102</v>
      </c>
      <c r="B23" s="118"/>
      <c r="C23" s="118"/>
      <c r="D23" s="118"/>
      <c r="E23" s="118"/>
      <c r="F23" s="118"/>
      <c r="G23" s="118"/>
    </row>
    <row r="24" spans="1:7" ht="31.5" customHeight="1">
      <c r="A24" s="10" t="s">
        <v>103</v>
      </c>
      <c r="B24" s="122" t="s">
        <v>314</v>
      </c>
      <c r="C24" s="122"/>
      <c r="D24" s="122"/>
      <c r="E24" s="122"/>
      <c r="F24" s="122"/>
      <c r="G24" s="122"/>
    </row>
    <row r="25" spans="1:7" ht="31.5" customHeight="1">
      <c r="A25" s="10" t="s">
        <v>104</v>
      </c>
      <c r="B25" s="122" t="s">
        <v>281</v>
      </c>
      <c r="C25" s="122"/>
      <c r="D25" s="122"/>
      <c r="E25" s="122"/>
      <c r="F25" s="122"/>
      <c r="G25" s="122"/>
    </row>
    <row r="26" spans="1:7" ht="63" customHeight="1">
      <c r="A26" s="19" t="s">
        <v>105</v>
      </c>
      <c r="B26" s="124" t="s">
        <v>287</v>
      </c>
      <c r="C26" s="124"/>
      <c r="D26" s="124"/>
      <c r="E26" s="124"/>
      <c r="F26" s="124"/>
      <c r="G26" s="124"/>
    </row>
    <row r="27" spans="1:7" ht="15.75" customHeight="1">
      <c r="A27" s="19" t="s">
        <v>106</v>
      </c>
      <c r="B27" s="125" t="s">
        <v>298</v>
      </c>
      <c r="C27" s="125"/>
      <c r="D27" s="125"/>
      <c r="E27" s="125"/>
      <c r="F27" s="125"/>
      <c r="G27" s="125"/>
    </row>
    <row r="28" spans="1:7" ht="31.5" customHeight="1">
      <c r="A28" s="19" t="s">
        <v>75</v>
      </c>
      <c r="B28" s="124" t="s">
        <v>282</v>
      </c>
      <c r="C28" s="124"/>
      <c r="D28" s="124"/>
      <c r="E28" s="124"/>
      <c r="F28" s="124"/>
      <c r="G28" s="124"/>
    </row>
    <row r="29" spans="1:7" ht="63" customHeight="1">
      <c r="A29" s="19" t="s">
        <v>88</v>
      </c>
      <c r="B29" s="124" t="s">
        <v>282</v>
      </c>
      <c r="C29" s="124"/>
      <c r="D29" s="124"/>
      <c r="E29" s="124"/>
      <c r="F29" s="124"/>
      <c r="G29" s="124"/>
    </row>
    <row r="30" spans="1:7" ht="31.5" customHeight="1">
      <c r="A30" s="19" t="s">
        <v>109</v>
      </c>
      <c r="B30" s="124" t="s">
        <v>282</v>
      </c>
      <c r="C30" s="124"/>
      <c r="D30" s="124"/>
      <c r="E30" s="124"/>
      <c r="F30" s="124"/>
      <c r="G30" s="124"/>
    </row>
    <row r="31" spans="1:7" ht="15.75" customHeight="1">
      <c r="A31" s="128" t="s">
        <v>110</v>
      </c>
      <c r="B31" s="124" t="s">
        <v>75</v>
      </c>
      <c r="C31" s="124"/>
      <c r="D31" s="124"/>
      <c r="E31" s="124"/>
      <c r="F31" s="124"/>
      <c r="G31" s="124"/>
    </row>
    <row r="32" spans="1:7" ht="76.5" customHeight="1">
      <c r="A32" s="128"/>
      <c r="B32" s="124" t="s">
        <v>283</v>
      </c>
      <c r="C32" s="124"/>
      <c r="D32" s="124"/>
      <c r="E32" s="124"/>
      <c r="F32" s="124"/>
      <c r="G32" s="124"/>
    </row>
    <row r="33" spans="1:66" ht="20.25" customHeight="1">
      <c r="A33" s="128"/>
      <c r="B33" s="124" t="s">
        <v>88</v>
      </c>
      <c r="C33" s="124"/>
      <c r="D33" s="124"/>
      <c r="E33" s="124"/>
      <c r="F33" s="124"/>
      <c r="G33" s="124"/>
    </row>
    <row r="34" spans="1:66" ht="58.5" customHeight="1">
      <c r="A34" s="128"/>
      <c r="B34" s="124" t="s">
        <v>284</v>
      </c>
      <c r="C34" s="124"/>
      <c r="D34" s="124"/>
      <c r="E34" s="124"/>
      <c r="F34" s="124"/>
      <c r="G34" s="124"/>
    </row>
    <row r="35" spans="1:66" ht="15.75" customHeight="1">
      <c r="A35" s="128"/>
      <c r="B35" s="124" t="s">
        <v>109</v>
      </c>
      <c r="C35" s="124"/>
      <c r="D35" s="124"/>
      <c r="E35" s="124"/>
      <c r="F35" s="124"/>
      <c r="G35" s="124"/>
    </row>
    <row r="36" spans="1:66" ht="48" customHeight="1">
      <c r="A36" s="128"/>
      <c r="B36" s="124" t="s">
        <v>285</v>
      </c>
      <c r="C36" s="124"/>
      <c r="D36" s="124"/>
      <c r="E36" s="124"/>
      <c r="F36" s="124"/>
      <c r="G36" s="124"/>
    </row>
    <row r="37" spans="1:66" ht="15.75">
      <c r="A37" s="126" t="s">
        <v>299</v>
      </c>
      <c r="B37" s="127" t="s">
        <v>107</v>
      </c>
      <c r="C37" s="127"/>
      <c r="D37" s="127"/>
      <c r="E37" s="127"/>
      <c r="F37" s="127"/>
      <c r="G37" s="127"/>
    </row>
    <row r="38" spans="1:66" ht="15.75">
      <c r="A38" s="126"/>
      <c r="B38" s="47" t="s">
        <v>52</v>
      </c>
      <c r="C38" s="50" t="s">
        <v>3</v>
      </c>
      <c r="D38" s="50" t="s">
        <v>2</v>
      </c>
      <c r="E38" s="50" t="s">
        <v>53</v>
      </c>
      <c r="F38" s="50" t="s">
        <v>54</v>
      </c>
      <c r="G38" s="47" t="s">
        <v>279</v>
      </c>
    </row>
    <row r="39" spans="1:66" ht="31.5">
      <c r="A39" s="46" t="s">
        <v>24</v>
      </c>
      <c r="B39" s="38">
        <f>'Перечень мероприятий ПП I '!E442+'Перечень мероприятий ПП II'!E151+'Перечень мероприятий ПП IV'!E26</f>
        <v>8743985.3389999997</v>
      </c>
      <c r="C39" s="38">
        <f>'Перечень мероприятий ПП I '!F442+'Перечень мероприятий ПП II'!F151+'Перечень мероприятий ПП IV'!E26</f>
        <v>1738930.2948800002</v>
      </c>
      <c r="D39" s="38">
        <f>'Перечень мероприятий ПП I '!G442+'Перечень мероприятий ПП II'!G151+'Перечень мероприятий ПП IV'!F26</f>
        <v>1774295.44469</v>
      </c>
      <c r="E39" s="38">
        <f>'Перечень мероприятий ПП I '!L442+'Перечень мероприятий ПП II'!L151+'Перечень мероприятий ПП IV'!G26</f>
        <v>1763184.3667600001</v>
      </c>
      <c r="F39" s="38">
        <f>'Перечень мероприятий ПП I '!M442+'Перечень мероприятий ПП II'!M151+'Перечень мероприятий ПП IV'!H26</f>
        <v>1750409.2326700001</v>
      </c>
      <c r="G39" s="38">
        <f>'Перечень мероприятий ПП I '!N442+'Перечень мероприятий ПП II'!N151+'Перечень мероприятий ПП IV'!I26</f>
        <v>1717166</v>
      </c>
      <c r="I39" s="58"/>
      <c r="P39" s="58"/>
      <c r="Q39" s="58"/>
      <c r="R39" s="58"/>
      <c r="S39" s="58"/>
      <c r="T39" s="58"/>
      <c r="U39" s="58"/>
    </row>
    <row r="40" spans="1:66" ht="15.75">
      <c r="A40" s="46" t="s">
        <v>0</v>
      </c>
      <c r="B40" s="38">
        <f>'Перечень мероприятий ПП I '!E443+'Перечень мероприятий ПП II'!E152+'Перечень мероприятий ПП IV'!E27</f>
        <v>466647.32015000004</v>
      </c>
      <c r="C40" s="38">
        <f>'Перечень мероприятий ПП I '!F443+'Перечень мероприятий ПП II'!F152+'Перечень мероприятий ПП IV'!E27</f>
        <v>109225.49188999998</v>
      </c>
      <c r="D40" s="38">
        <f>'Перечень мероприятий ПП I '!G443+'Перечень мероприятий ПП II'!G152+'Перечень мероприятий ПП IV'!F27</f>
        <v>122977.44137</v>
      </c>
      <c r="E40" s="60">
        <f>'Перечень мероприятий ПП I '!L443+'Перечень мероприятий ПП II'!L152+'Перечень мероприятий ПП IV'!G27</f>
        <v>118329.23955999999</v>
      </c>
      <c r="F40" s="60">
        <f>'Перечень мероприятий ПП I '!M443+'Перечень мероприятий ПП II'!M152+'Перечень мероприятий ПП IV'!H27</f>
        <v>116115.14732999999</v>
      </c>
      <c r="G40" s="38">
        <f>'Перечень мероприятий ПП I '!N443+'Перечень мероприятий ПП II'!N152+'Перечень мероприятий ПП IV'!I27</f>
        <v>0</v>
      </c>
      <c r="J40" s="58"/>
      <c r="P40" s="58"/>
      <c r="Q40" s="58"/>
      <c r="R40" s="58"/>
      <c r="S40" s="58"/>
      <c r="T40" s="58"/>
      <c r="U40" s="58"/>
    </row>
    <row r="41" spans="1:66" ht="51" customHeight="1">
      <c r="A41" s="49" t="s">
        <v>300</v>
      </c>
      <c r="B41" s="38">
        <f>'Перечень мероприятий ПП I '!E444+'Перечень мероприятий ПП II'!E153+'Перечень мероприятий ПП IV'!E28</f>
        <v>5233344.4836400002</v>
      </c>
      <c r="C41" s="38">
        <f>'Перечень мероприятий ПП I '!F444+'Перечень мероприятий ПП II'!F153+'Перечень мероприятий ПП IV'!F28</f>
        <v>941252.17011999991</v>
      </c>
      <c r="D41" s="38">
        <f>'Перечень мероприятий ПП I '!G444+'Перечень мероприятий ПП II'!G153+'Перечень мероприятий ПП IV'!G28</f>
        <v>1054803.36252</v>
      </c>
      <c r="E41" s="60">
        <f>'Перечень мероприятий ПП I '!L444+'Перечень мероприятий ПП II'!L153+'Перечень мероприятий ПП IV'!H28</f>
        <v>1065315.297</v>
      </c>
      <c r="F41" s="60">
        <f>'Перечень мероприятий ПП I '!M444+'Перечень мероприятий ПП II'!M153+'Перечень мероприятий ПП IV'!I28</f>
        <v>1089994.5870000001</v>
      </c>
      <c r="G41" s="38">
        <f>'Перечень мероприятий ПП I '!N444+'Перечень мероприятий ПП II'!N153+'Перечень мероприятий ПП IV'!J28</f>
        <v>1081979.067</v>
      </c>
      <c r="I41" s="58"/>
      <c r="P41" s="58"/>
      <c r="Q41" s="58"/>
      <c r="R41" s="58"/>
      <c r="S41" s="58"/>
      <c r="T41" s="58"/>
      <c r="U41" s="58"/>
    </row>
    <row r="42" spans="1:66" ht="20.25" customHeight="1">
      <c r="A42" s="49" t="s">
        <v>301</v>
      </c>
      <c r="B42" s="38">
        <f>'Перечень мероприятий ПП I '!E445+'Перечень мероприятий ПП II'!E154+'Перечень мероприятий ПП IV'!E29</f>
        <v>638572.57033999998</v>
      </c>
      <c r="C42" s="38">
        <f>'Перечень мероприятий ПП I '!F445+'Перечень мероприятий ПП II'!F154+'Перечень мероприятий ПП IV'!E29</f>
        <v>119127.57034000001</v>
      </c>
      <c r="D42" s="38">
        <f>'Перечень мероприятий ПП I '!G445+'Перечень мероприятий ПП II'!G154+'Перечень мероприятий ПП IV'!F29</f>
        <v>128300</v>
      </c>
      <c r="E42" s="60">
        <f>'Перечень мероприятий ПП I '!L445+'Перечень мероприятий ПП II'!L154+'Перечень мероприятий ПП IV'!G29</f>
        <v>134545</v>
      </c>
      <c r="F42" s="60">
        <f>'Перечень мероприятий ПП I '!M445+'Перечень мероприятий ПП II'!M154+'Перечень мероприятий ПП IV'!H29</f>
        <v>128300</v>
      </c>
      <c r="G42" s="38">
        <f>'Перечень мероприятий ПП I '!N445+'Перечень мероприятий ПП II'!N154+'Перечень мероприятий ПП IV'!I29</f>
        <v>128300</v>
      </c>
      <c r="P42" s="58"/>
      <c r="Q42" s="58"/>
      <c r="R42" s="58"/>
      <c r="S42" s="58"/>
      <c r="T42" s="58"/>
      <c r="U42" s="58"/>
    </row>
    <row r="43" spans="1:66" ht="15.75">
      <c r="A43" s="46" t="s">
        <v>108</v>
      </c>
      <c r="B43" s="38">
        <f>'Перечень мероприятий ПП I '!E441+'Перечень мероприятий ПП II'!E150+'Перечень мероприятий ПП IV'!E25</f>
        <v>15082549.713129999</v>
      </c>
      <c r="C43" s="38">
        <f>SUM(C39:C42)</f>
        <v>2908535.5272300001</v>
      </c>
      <c r="D43" s="38">
        <f>SUM(D39:D42)</f>
        <v>3080376.2485799999</v>
      </c>
      <c r="E43" s="38">
        <f>SUM(E39:E42)</f>
        <v>3081373.90332</v>
      </c>
      <c r="F43" s="38">
        <f>SUM(F39:F42)</f>
        <v>3084818.9670000002</v>
      </c>
      <c r="G43" s="38">
        <f>SUM(G39:G42)</f>
        <v>2927445.0669999998</v>
      </c>
      <c r="P43" s="58"/>
      <c r="Q43" s="58"/>
      <c r="R43" s="58"/>
      <c r="S43" s="58"/>
      <c r="T43" s="58"/>
      <c r="U43" s="58"/>
    </row>
    <row r="44" spans="1:66" ht="15.75">
      <c r="A44" s="11"/>
      <c r="B44" s="39"/>
      <c r="C44" s="39"/>
      <c r="D44" s="39"/>
      <c r="E44" s="39"/>
      <c r="F44" s="39"/>
      <c r="G44" s="39"/>
    </row>
    <row r="45" spans="1:66" s="37" customFormat="1" ht="409.5" customHeight="1">
      <c r="A45" s="123" t="s">
        <v>350</v>
      </c>
      <c r="B45" s="123"/>
      <c r="C45" s="123"/>
      <c r="D45" s="123"/>
      <c r="E45" s="123"/>
      <c r="F45" s="123"/>
      <c r="G45" s="123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</row>
    <row r="46" spans="1:66" s="37" customFormat="1" ht="183" customHeight="1">
      <c r="A46" s="123" t="s">
        <v>348</v>
      </c>
      <c r="B46" s="135"/>
      <c r="C46" s="135"/>
      <c r="D46" s="135"/>
      <c r="E46" s="135"/>
      <c r="F46" s="135"/>
      <c r="G46" s="135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</row>
    <row r="47" spans="1:66" s="37" customFormat="1" ht="409.5" customHeight="1">
      <c r="A47" s="123" t="s">
        <v>346</v>
      </c>
      <c r="B47" s="135"/>
      <c r="C47" s="135"/>
      <c r="D47" s="135"/>
      <c r="E47" s="135"/>
      <c r="F47" s="135"/>
      <c r="G47" s="135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</row>
    <row r="48" spans="1:66" s="45" customFormat="1" ht="264" customHeight="1">
      <c r="A48" s="136" t="s">
        <v>347</v>
      </c>
      <c r="B48" s="137"/>
      <c r="C48" s="137"/>
      <c r="D48" s="137"/>
      <c r="E48" s="137"/>
      <c r="F48" s="137"/>
      <c r="G48" s="137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</row>
    <row r="49" spans="1:66" s="42" customFormat="1" ht="409.5" customHeight="1">
      <c r="A49" s="138" t="s">
        <v>304</v>
      </c>
      <c r="B49" s="138"/>
      <c r="C49" s="138"/>
      <c r="D49" s="138"/>
      <c r="E49" s="138"/>
      <c r="F49" s="138"/>
      <c r="G49" s="13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s="42" customFormat="1" ht="390" customHeight="1">
      <c r="A50" s="131" t="s">
        <v>307</v>
      </c>
      <c r="B50" s="132"/>
      <c r="C50" s="132"/>
      <c r="D50" s="132"/>
      <c r="E50" s="132"/>
      <c r="F50" s="132"/>
      <c r="G50" s="13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s="42" customFormat="1" ht="409.5" customHeight="1">
      <c r="A51" s="133" t="s">
        <v>305</v>
      </c>
      <c r="B51" s="134"/>
      <c r="C51" s="134"/>
      <c r="D51" s="134"/>
      <c r="E51" s="134"/>
      <c r="F51" s="134"/>
      <c r="G51" s="13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s="42" customFormat="1" ht="141" customHeight="1">
      <c r="A52" s="129" t="s">
        <v>306</v>
      </c>
      <c r="B52" s="130"/>
      <c r="C52" s="130"/>
      <c r="D52" s="130"/>
      <c r="E52" s="130"/>
      <c r="F52" s="130"/>
      <c r="G52" s="13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2.25" customHeight="1"/>
    <row r="54" spans="1:66" hidden="1"/>
    <row r="55" spans="1:66" ht="20.25" hidden="1" customHeight="1"/>
    <row r="56" spans="1:66" ht="83.25" customHeight="1"/>
    <row r="57" spans="1:66" hidden="1"/>
    <row r="58" spans="1:66" hidden="1"/>
    <row r="59" spans="1:66" ht="25.5" customHeight="1">
      <c r="A59" s="43"/>
    </row>
    <row r="60" spans="1:66" ht="25.5" customHeight="1"/>
    <row r="61" spans="1:66" ht="25.5" customHeight="1"/>
    <row r="62" spans="1:66" ht="25.5" customHeight="1"/>
    <row r="63" spans="1:66" ht="25.5" customHeight="1"/>
  </sheetData>
  <mergeCells count="42">
    <mergeCell ref="A3:G3"/>
    <mergeCell ref="A20:G20"/>
    <mergeCell ref="A21:G21"/>
    <mergeCell ref="A22:G22"/>
    <mergeCell ref="A23:G23"/>
    <mergeCell ref="F19:G19"/>
    <mergeCell ref="F17:G17"/>
    <mergeCell ref="F18:G18"/>
    <mergeCell ref="F12:G12"/>
    <mergeCell ref="F13:G13"/>
    <mergeCell ref="F14:G14"/>
    <mergeCell ref="F15:G15"/>
    <mergeCell ref="F16:G16"/>
    <mergeCell ref="F5:G5"/>
    <mergeCell ref="F6:G6"/>
    <mergeCell ref="F7:G7"/>
    <mergeCell ref="B31:G31"/>
    <mergeCell ref="B33:G33"/>
    <mergeCell ref="B32:G32"/>
    <mergeCell ref="A52:G52"/>
    <mergeCell ref="A50:G50"/>
    <mergeCell ref="A51:G51"/>
    <mergeCell ref="A46:G46"/>
    <mergeCell ref="A47:G47"/>
    <mergeCell ref="A48:G48"/>
    <mergeCell ref="A49:G49"/>
    <mergeCell ref="F8:G8"/>
    <mergeCell ref="F11:G11"/>
    <mergeCell ref="B24:G24"/>
    <mergeCell ref="A45:G45"/>
    <mergeCell ref="B25:G25"/>
    <mergeCell ref="B26:G26"/>
    <mergeCell ref="B27:G27"/>
    <mergeCell ref="A37:A38"/>
    <mergeCell ref="B37:G37"/>
    <mergeCell ref="B36:G36"/>
    <mergeCell ref="A31:A36"/>
    <mergeCell ref="B35:G35"/>
    <mergeCell ref="B34:G34"/>
    <mergeCell ref="B28:G28"/>
    <mergeCell ref="B29:G29"/>
    <mergeCell ref="B30:G30"/>
  </mergeCells>
  <pageMargins left="0.70866141732283472" right="0.70866141732283472" top="0.74803149606299213" bottom="0.74803149606299213" header="0.31496062992125984" footer="0.31496062992125984"/>
  <pageSetup paperSize="9" scale="86" orientation="landscape" useFirstPageNumber="1" r:id="rId1"/>
  <headerFooter differentFirst="1" scaleWithDoc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E39"/>
  </sheetPr>
  <dimension ref="A1:O448"/>
  <sheetViews>
    <sheetView tabSelected="1" view="pageBreakPreview" topLeftCell="A130" zoomScale="93" zoomScaleNormal="93" zoomScaleSheetLayoutView="93" workbookViewId="0">
      <selection activeCell="S152" sqref="S152"/>
    </sheetView>
  </sheetViews>
  <sheetFormatPr defaultRowHeight="11.25"/>
  <cols>
    <col min="1" max="1" width="9.140625" style="56"/>
    <col min="2" max="2" width="37.5703125" style="57" customWidth="1"/>
    <col min="3" max="3" width="10.42578125" style="51" customWidth="1"/>
    <col min="4" max="4" width="16.140625" style="51" customWidth="1"/>
    <col min="5" max="6" width="13.28515625" style="51" customWidth="1"/>
    <col min="7" max="7" width="12.5703125" style="51" customWidth="1"/>
    <col min="8" max="11" width="9.140625" style="51" customWidth="1"/>
    <col min="12" max="12" width="14.140625" style="51" customWidth="1"/>
    <col min="13" max="14" width="12.5703125" style="51" customWidth="1"/>
    <col min="15" max="15" width="13" style="51" customWidth="1"/>
    <col min="16" max="16384" width="9.140625" style="51"/>
  </cols>
  <sheetData>
    <row r="1" spans="1:15" ht="15" customHeight="1">
      <c r="A1" s="208" t="s">
        <v>163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ht="33" customHeight="1">
      <c r="A2" s="148" t="s">
        <v>18</v>
      </c>
      <c r="B2" s="169" t="s">
        <v>21</v>
      </c>
      <c r="C2" s="169" t="s">
        <v>22</v>
      </c>
      <c r="D2" s="169" t="s">
        <v>4</v>
      </c>
      <c r="E2" s="169" t="s">
        <v>26</v>
      </c>
      <c r="F2" s="210" t="s">
        <v>23</v>
      </c>
      <c r="G2" s="211"/>
      <c r="H2" s="211"/>
      <c r="I2" s="211"/>
      <c r="J2" s="211"/>
      <c r="K2" s="211"/>
      <c r="L2" s="211"/>
      <c r="M2" s="211"/>
      <c r="N2" s="211"/>
      <c r="O2" s="207" t="s">
        <v>308</v>
      </c>
    </row>
    <row r="3" spans="1:15">
      <c r="A3" s="148"/>
      <c r="B3" s="169"/>
      <c r="C3" s="169"/>
      <c r="D3" s="169"/>
      <c r="E3" s="169"/>
      <c r="F3" s="93" t="s">
        <v>3</v>
      </c>
      <c r="G3" s="174" t="s">
        <v>2</v>
      </c>
      <c r="H3" s="174"/>
      <c r="I3" s="174"/>
      <c r="J3" s="174"/>
      <c r="K3" s="174"/>
      <c r="L3" s="103" t="s">
        <v>53</v>
      </c>
      <c r="M3" s="103" t="s">
        <v>54</v>
      </c>
      <c r="N3" s="103" t="s">
        <v>279</v>
      </c>
      <c r="O3" s="207"/>
    </row>
    <row r="4" spans="1:15">
      <c r="A4" s="92">
        <v>1</v>
      </c>
      <c r="B4" s="105">
        <v>2</v>
      </c>
      <c r="C4" s="105">
        <v>3</v>
      </c>
      <c r="D4" s="105">
        <v>4</v>
      </c>
      <c r="E4" s="105">
        <v>5</v>
      </c>
      <c r="F4" s="105">
        <v>8</v>
      </c>
      <c r="G4" s="178">
        <v>7</v>
      </c>
      <c r="H4" s="178"/>
      <c r="I4" s="178"/>
      <c r="J4" s="178"/>
      <c r="K4" s="178"/>
      <c r="L4" s="105">
        <v>8</v>
      </c>
      <c r="M4" s="105">
        <v>9</v>
      </c>
      <c r="N4" s="105">
        <v>10</v>
      </c>
      <c r="O4" s="105">
        <v>11</v>
      </c>
    </row>
    <row r="5" spans="1:15">
      <c r="A5" s="182">
        <v>1</v>
      </c>
      <c r="B5" s="193" t="s">
        <v>31</v>
      </c>
      <c r="C5" s="194" t="s">
        <v>303</v>
      </c>
      <c r="D5" s="104" t="s">
        <v>19</v>
      </c>
      <c r="E5" s="26">
        <f t="shared" ref="E5:E14" si="0">F5+G5+L5+M5+N5</f>
        <v>13734077.89776</v>
      </c>
      <c r="F5" s="26">
        <f>F10+F18+F26+F34+F42+F66+F74+F82+F90+F98+F106+F114+F122+F130+F178+F146+F154+F138+F58+F162+F50</f>
        <v>2609635.5807000003</v>
      </c>
      <c r="G5" s="175">
        <f>G10+G18+G26+G34+G42+G66+G74+G82+G90+G98+G106+G114+G122+G130+G178+G138+G146+G154+G162+G50</f>
        <v>2784670.8170599998</v>
      </c>
      <c r="H5" s="175"/>
      <c r="I5" s="175"/>
      <c r="J5" s="175"/>
      <c r="K5" s="175"/>
      <c r="L5" s="26">
        <f t="shared" ref="L5:N9" si="1">L10+L18+L26+L34+L42+L66+L74+L82+L90+L98+L106+L114+L122+L130+L178+L146+L154+L138+L162+L50</f>
        <v>2774678.5</v>
      </c>
      <c r="M5" s="26">
        <f t="shared" si="1"/>
        <v>2782546.5</v>
      </c>
      <c r="N5" s="26">
        <f t="shared" si="1"/>
        <v>2782546.5</v>
      </c>
      <c r="O5" s="209" t="s">
        <v>289</v>
      </c>
    </row>
    <row r="6" spans="1:15" ht="22.5">
      <c r="A6" s="182"/>
      <c r="B6" s="193"/>
      <c r="C6" s="194"/>
      <c r="D6" s="104" t="s">
        <v>24</v>
      </c>
      <c r="E6" s="26">
        <f t="shared" si="0"/>
        <v>8499291</v>
      </c>
      <c r="F6" s="26">
        <f>F11+F19+F27+F35+F43+F67+F75+F83+F91+F99+F107+F115+F123+F131+F179+F147+F155+F139+F59+F163+F51</f>
        <v>1663281</v>
      </c>
      <c r="G6" s="175">
        <f>G11+G19+G27+G35+G43+G67+G75+G83+G91+G99+G107+G115+G123+G131+G179+G139+G147+G155+G163+G51</f>
        <v>1718835</v>
      </c>
      <c r="H6" s="175"/>
      <c r="I6" s="175"/>
      <c r="J6" s="175"/>
      <c r="K6" s="175"/>
      <c r="L6" s="26">
        <f t="shared" si="1"/>
        <v>1705725</v>
      </c>
      <c r="M6" s="26">
        <f t="shared" si="1"/>
        <v>1705725</v>
      </c>
      <c r="N6" s="26">
        <f t="shared" si="1"/>
        <v>1705725</v>
      </c>
      <c r="O6" s="209"/>
    </row>
    <row r="7" spans="1:15" ht="33.75">
      <c r="A7" s="182"/>
      <c r="B7" s="193"/>
      <c r="C7" s="194"/>
      <c r="D7" s="104" t="s">
        <v>0</v>
      </c>
      <c r="E7" s="26">
        <f t="shared" si="0"/>
        <v>67641.56</v>
      </c>
      <c r="F7" s="26">
        <f>F12+F20+F28+F36+F44+F68+F76+F84+F92+F100+F108+F116+F124+F132+F180+F148+F156+F140+F60+F164+F52</f>
        <v>67641.56</v>
      </c>
      <c r="G7" s="175">
        <f>G12+G20+G28+G36+G44+G68+G76+G84+G92+G100+G108+G116+G124+G132+G180+G140+G148+G156+G164+G52</f>
        <v>0</v>
      </c>
      <c r="H7" s="175"/>
      <c r="I7" s="175"/>
      <c r="J7" s="175"/>
      <c r="K7" s="175"/>
      <c r="L7" s="26">
        <f t="shared" si="1"/>
        <v>0</v>
      </c>
      <c r="M7" s="26">
        <f t="shared" si="1"/>
        <v>0</v>
      </c>
      <c r="N7" s="26">
        <f t="shared" si="1"/>
        <v>0</v>
      </c>
      <c r="O7" s="209"/>
    </row>
    <row r="8" spans="1:15" ht="45">
      <c r="A8" s="182"/>
      <c r="B8" s="193"/>
      <c r="C8" s="194"/>
      <c r="D8" s="52" t="s">
        <v>300</v>
      </c>
      <c r="E8" s="26">
        <f t="shared" si="0"/>
        <v>4528572.7674199995</v>
      </c>
      <c r="F8" s="26">
        <f>F13+F21+F29+F37+F45+F69+F77+F85+F93+F101+F109+F117+F125+F133+F181+F149+F157+F141+F61+F165+F53</f>
        <v>759585.4503599999</v>
      </c>
      <c r="G8" s="175">
        <f>G13+G21+G29+G37+G45+G69+G77+G85+G93+G101+G109+G117+G125+G133+G181+G141+G149+G157+G165+G53</f>
        <v>937535.81706000003</v>
      </c>
      <c r="H8" s="175"/>
      <c r="I8" s="175"/>
      <c r="J8" s="175"/>
      <c r="K8" s="175"/>
      <c r="L8" s="26">
        <f t="shared" si="1"/>
        <v>934408.5</v>
      </c>
      <c r="M8" s="26">
        <f t="shared" si="1"/>
        <v>948521.5</v>
      </c>
      <c r="N8" s="26">
        <f t="shared" si="1"/>
        <v>948521.5</v>
      </c>
      <c r="O8" s="209"/>
    </row>
    <row r="9" spans="1:15" ht="24.75" customHeight="1">
      <c r="A9" s="182"/>
      <c r="B9" s="193"/>
      <c r="C9" s="194"/>
      <c r="D9" s="52" t="s">
        <v>301</v>
      </c>
      <c r="E9" s="26">
        <f t="shared" si="0"/>
        <v>638572.57033999998</v>
      </c>
      <c r="F9" s="26">
        <f>F14+F22+F30+F38+F46+F70+F78+F86+F94+F102+F110+F118+F126+F134+F182+F150+F158+F142+F62+F166+F54</f>
        <v>119127.57034000001</v>
      </c>
      <c r="G9" s="175">
        <f>G14+G22+G30+G38+G46+G70+G78+G86+G94+G102+G110+G118+G126+G134+G182+G142+G150+G158+G166+G54</f>
        <v>128300</v>
      </c>
      <c r="H9" s="175"/>
      <c r="I9" s="175"/>
      <c r="J9" s="175"/>
      <c r="K9" s="175"/>
      <c r="L9" s="26">
        <f t="shared" si="1"/>
        <v>134545</v>
      </c>
      <c r="M9" s="26">
        <f t="shared" si="1"/>
        <v>128300</v>
      </c>
      <c r="N9" s="26">
        <f t="shared" si="1"/>
        <v>128300</v>
      </c>
      <c r="O9" s="209"/>
    </row>
    <row r="10" spans="1:15" ht="24.75" customHeight="1">
      <c r="A10" s="148" t="s">
        <v>6</v>
      </c>
      <c r="B10" s="170" t="s">
        <v>124</v>
      </c>
      <c r="C10" s="169" t="s">
        <v>303</v>
      </c>
      <c r="D10" s="101" t="s">
        <v>19</v>
      </c>
      <c r="E10" s="27">
        <f t="shared" si="0"/>
        <v>77354.707380000007</v>
      </c>
      <c r="F10" s="27">
        <f>SUM(F11:F14)</f>
        <v>15194.70738</v>
      </c>
      <c r="G10" s="147">
        <f>SUM(G11:K14)</f>
        <v>15540</v>
      </c>
      <c r="H10" s="147"/>
      <c r="I10" s="147"/>
      <c r="J10" s="147"/>
      <c r="K10" s="147"/>
      <c r="L10" s="27">
        <f>SUM(L11:L14)</f>
        <v>15540</v>
      </c>
      <c r="M10" s="27">
        <f>SUM(M11:M14)</f>
        <v>15540</v>
      </c>
      <c r="N10" s="27">
        <f>SUM(N11:N14)</f>
        <v>15540</v>
      </c>
      <c r="O10" s="169" t="s">
        <v>289</v>
      </c>
    </row>
    <row r="11" spans="1:15" ht="24.75" customHeight="1">
      <c r="A11" s="148"/>
      <c r="B11" s="170"/>
      <c r="C11" s="169"/>
      <c r="D11" s="101" t="s">
        <v>24</v>
      </c>
      <c r="E11" s="27">
        <f t="shared" si="0"/>
        <v>0</v>
      </c>
      <c r="F11" s="27">
        <v>0</v>
      </c>
      <c r="G11" s="147"/>
      <c r="H11" s="147"/>
      <c r="I11" s="147"/>
      <c r="J11" s="147"/>
      <c r="K11" s="147"/>
      <c r="L11" s="27"/>
      <c r="M11" s="27"/>
      <c r="N11" s="27"/>
      <c r="O11" s="169"/>
    </row>
    <row r="12" spans="1:15" ht="24.75" customHeight="1">
      <c r="A12" s="148"/>
      <c r="B12" s="170"/>
      <c r="C12" s="169"/>
      <c r="D12" s="101" t="s">
        <v>0</v>
      </c>
      <c r="E12" s="27">
        <f t="shared" si="0"/>
        <v>0</v>
      </c>
      <c r="F12" s="27">
        <v>0</v>
      </c>
      <c r="G12" s="147"/>
      <c r="H12" s="147"/>
      <c r="I12" s="147"/>
      <c r="J12" s="147"/>
      <c r="K12" s="147"/>
      <c r="L12" s="27"/>
      <c r="M12" s="27"/>
      <c r="N12" s="27"/>
      <c r="O12" s="169"/>
    </row>
    <row r="13" spans="1:15" ht="24.75" customHeight="1">
      <c r="A13" s="148"/>
      <c r="B13" s="170"/>
      <c r="C13" s="169"/>
      <c r="D13" s="54" t="s">
        <v>300</v>
      </c>
      <c r="E13" s="27">
        <f t="shared" si="0"/>
        <v>77354.707380000007</v>
      </c>
      <c r="F13" s="27">
        <v>15194.70738</v>
      </c>
      <c r="G13" s="147">
        <v>15540</v>
      </c>
      <c r="H13" s="147"/>
      <c r="I13" s="147"/>
      <c r="J13" s="147"/>
      <c r="K13" s="147"/>
      <c r="L13" s="27">
        <v>15540</v>
      </c>
      <c r="M13" s="27">
        <v>15540</v>
      </c>
      <c r="N13" s="27">
        <v>15540</v>
      </c>
      <c r="O13" s="169"/>
    </row>
    <row r="14" spans="1:15" ht="24.75" customHeight="1">
      <c r="A14" s="148"/>
      <c r="B14" s="170"/>
      <c r="C14" s="169"/>
      <c r="D14" s="54" t="s">
        <v>301</v>
      </c>
      <c r="E14" s="27">
        <f t="shared" si="0"/>
        <v>0</v>
      </c>
      <c r="F14" s="27"/>
      <c r="G14" s="147"/>
      <c r="H14" s="147"/>
      <c r="I14" s="147"/>
      <c r="J14" s="147"/>
      <c r="K14" s="147"/>
      <c r="L14" s="27"/>
      <c r="M14" s="27"/>
      <c r="N14" s="27"/>
      <c r="O14" s="169"/>
    </row>
    <row r="15" spans="1:15" ht="24.75" customHeight="1">
      <c r="A15" s="148"/>
      <c r="B15" s="171" t="s">
        <v>290</v>
      </c>
      <c r="C15" s="148"/>
      <c r="D15" s="148"/>
      <c r="E15" s="167" t="s">
        <v>52</v>
      </c>
      <c r="F15" s="165" t="s">
        <v>3</v>
      </c>
      <c r="G15" s="167" t="s">
        <v>2</v>
      </c>
      <c r="H15" s="169" t="s">
        <v>236</v>
      </c>
      <c r="I15" s="169"/>
      <c r="J15" s="169"/>
      <c r="K15" s="169"/>
      <c r="L15" s="167" t="s">
        <v>53</v>
      </c>
      <c r="M15" s="167" t="s">
        <v>54</v>
      </c>
      <c r="N15" s="167" t="s">
        <v>279</v>
      </c>
      <c r="O15" s="169"/>
    </row>
    <row r="16" spans="1:15" ht="24.75" customHeight="1">
      <c r="A16" s="148"/>
      <c r="B16" s="171"/>
      <c r="C16" s="148"/>
      <c r="D16" s="148"/>
      <c r="E16" s="167"/>
      <c r="F16" s="166"/>
      <c r="G16" s="167"/>
      <c r="H16" s="91" t="s">
        <v>232</v>
      </c>
      <c r="I16" s="91" t="s">
        <v>233</v>
      </c>
      <c r="J16" s="91" t="s">
        <v>234</v>
      </c>
      <c r="K16" s="91" t="s">
        <v>235</v>
      </c>
      <c r="L16" s="167"/>
      <c r="M16" s="167"/>
      <c r="N16" s="167"/>
      <c r="O16" s="169"/>
    </row>
    <row r="17" spans="1:15" ht="24.75" customHeight="1">
      <c r="A17" s="148"/>
      <c r="B17" s="171"/>
      <c r="C17" s="148"/>
      <c r="D17" s="148"/>
      <c r="E17" s="93">
        <v>100</v>
      </c>
      <c r="F17" s="93">
        <v>100</v>
      </c>
      <c r="G17" s="93">
        <v>100</v>
      </c>
      <c r="H17" s="93">
        <v>100</v>
      </c>
      <c r="I17" s="93">
        <v>100</v>
      </c>
      <c r="J17" s="93">
        <v>100</v>
      </c>
      <c r="K17" s="93">
        <v>100</v>
      </c>
      <c r="L17" s="93">
        <v>100</v>
      </c>
      <c r="M17" s="93">
        <v>100</v>
      </c>
      <c r="N17" s="93">
        <v>100</v>
      </c>
      <c r="O17" s="169"/>
    </row>
    <row r="18" spans="1:15">
      <c r="A18" s="148" t="s">
        <v>7</v>
      </c>
      <c r="B18" s="170" t="s">
        <v>227</v>
      </c>
      <c r="C18" s="169"/>
      <c r="D18" s="101" t="s">
        <v>19</v>
      </c>
      <c r="E18" s="27">
        <f>F18+G18+L18+M18+N18</f>
        <v>0</v>
      </c>
      <c r="F18" s="27">
        <f>SUM(F19:F22)</f>
        <v>0</v>
      </c>
      <c r="G18" s="147">
        <f>SUM(G19:K22)</f>
        <v>0</v>
      </c>
      <c r="H18" s="147"/>
      <c r="I18" s="147"/>
      <c r="J18" s="147"/>
      <c r="K18" s="147"/>
      <c r="L18" s="27">
        <f>SUM(L19:L22)</f>
        <v>0</v>
      </c>
      <c r="M18" s="27">
        <f>SUM(M19:M22)</f>
        <v>0</v>
      </c>
      <c r="N18" s="27">
        <v>0</v>
      </c>
      <c r="O18" s="169"/>
    </row>
    <row r="19" spans="1:15" ht="24.75" customHeight="1">
      <c r="A19" s="148"/>
      <c r="B19" s="170"/>
      <c r="C19" s="169"/>
      <c r="D19" s="101" t="s">
        <v>24</v>
      </c>
      <c r="E19" s="27">
        <f>F19+G19+L19+M19+N19</f>
        <v>0</v>
      </c>
      <c r="F19" s="27">
        <v>0</v>
      </c>
      <c r="G19" s="147"/>
      <c r="H19" s="147"/>
      <c r="I19" s="147"/>
      <c r="J19" s="147"/>
      <c r="K19" s="147"/>
      <c r="L19" s="27"/>
      <c r="M19" s="27"/>
      <c r="N19" s="27"/>
      <c r="O19" s="169"/>
    </row>
    <row r="20" spans="1:15" ht="24.75" customHeight="1">
      <c r="A20" s="148"/>
      <c r="B20" s="170"/>
      <c r="C20" s="169"/>
      <c r="D20" s="101" t="s">
        <v>0</v>
      </c>
      <c r="E20" s="27">
        <f>F20+G20+L20+M20+N20</f>
        <v>0</v>
      </c>
      <c r="F20" s="27">
        <v>0</v>
      </c>
      <c r="G20" s="147"/>
      <c r="H20" s="147"/>
      <c r="I20" s="147"/>
      <c r="J20" s="147"/>
      <c r="K20" s="147"/>
      <c r="L20" s="27"/>
      <c r="M20" s="27"/>
      <c r="N20" s="27"/>
      <c r="O20" s="169"/>
    </row>
    <row r="21" spans="1:15" ht="39" customHeight="1">
      <c r="A21" s="148"/>
      <c r="B21" s="170"/>
      <c r="C21" s="169"/>
      <c r="D21" s="54" t="s">
        <v>300</v>
      </c>
      <c r="E21" s="27">
        <f>F21+G21+L21+M21+N21</f>
        <v>0</v>
      </c>
      <c r="F21" s="27">
        <v>0</v>
      </c>
      <c r="G21" s="147"/>
      <c r="H21" s="147"/>
      <c r="I21" s="147"/>
      <c r="J21" s="147"/>
      <c r="K21" s="147"/>
      <c r="L21" s="27"/>
      <c r="M21" s="27"/>
      <c r="N21" s="27"/>
      <c r="O21" s="169"/>
    </row>
    <row r="22" spans="1:15" ht="24.75" customHeight="1">
      <c r="A22" s="148"/>
      <c r="B22" s="170"/>
      <c r="C22" s="169"/>
      <c r="D22" s="54" t="s">
        <v>301</v>
      </c>
      <c r="E22" s="27">
        <f>F22+G22+L22+M22+N22</f>
        <v>0</v>
      </c>
      <c r="F22" s="27">
        <v>0</v>
      </c>
      <c r="G22" s="147"/>
      <c r="H22" s="147"/>
      <c r="I22" s="147"/>
      <c r="J22" s="147"/>
      <c r="K22" s="147"/>
      <c r="L22" s="27"/>
      <c r="M22" s="27"/>
      <c r="N22" s="27"/>
      <c r="O22" s="169"/>
    </row>
    <row r="23" spans="1:15" ht="24.75" customHeight="1">
      <c r="A23" s="148"/>
      <c r="B23" s="171" t="s">
        <v>55</v>
      </c>
      <c r="C23" s="148"/>
      <c r="D23" s="148"/>
      <c r="E23" s="167" t="s">
        <v>52</v>
      </c>
      <c r="F23" s="165" t="s">
        <v>3</v>
      </c>
      <c r="G23" s="167" t="s">
        <v>2</v>
      </c>
      <c r="H23" s="169" t="s">
        <v>236</v>
      </c>
      <c r="I23" s="169"/>
      <c r="J23" s="169"/>
      <c r="K23" s="169"/>
      <c r="L23" s="167" t="s">
        <v>53</v>
      </c>
      <c r="M23" s="167" t="s">
        <v>54</v>
      </c>
      <c r="N23" s="167" t="s">
        <v>279</v>
      </c>
      <c r="O23" s="169"/>
    </row>
    <row r="24" spans="1:15" ht="24.75" customHeight="1">
      <c r="A24" s="148"/>
      <c r="B24" s="171"/>
      <c r="C24" s="148"/>
      <c r="D24" s="148"/>
      <c r="E24" s="167"/>
      <c r="F24" s="166"/>
      <c r="G24" s="167"/>
      <c r="H24" s="91" t="s">
        <v>232</v>
      </c>
      <c r="I24" s="91" t="s">
        <v>233</v>
      </c>
      <c r="J24" s="91" t="s">
        <v>234</v>
      </c>
      <c r="K24" s="91" t="s">
        <v>235</v>
      </c>
      <c r="L24" s="167"/>
      <c r="M24" s="167"/>
      <c r="N24" s="167"/>
      <c r="O24" s="169"/>
    </row>
    <row r="25" spans="1:15" ht="24.75" customHeight="1">
      <c r="A25" s="148"/>
      <c r="B25" s="171"/>
      <c r="C25" s="148"/>
      <c r="D25" s="148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169"/>
    </row>
    <row r="26" spans="1:15" ht="15" customHeight="1">
      <c r="A26" s="148" t="s">
        <v>8</v>
      </c>
      <c r="B26" s="170" t="s">
        <v>228</v>
      </c>
      <c r="C26" s="169" t="s">
        <v>303</v>
      </c>
      <c r="D26" s="101" t="s">
        <v>19</v>
      </c>
      <c r="E26" s="27">
        <f>F26+G26+L26+M26+N26</f>
        <v>8001178</v>
      </c>
      <c r="F26" s="27">
        <f>SUM(F27:F30)</f>
        <v>1700874</v>
      </c>
      <c r="G26" s="147">
        <f>SUM(G27:K30)</f>
        <v>1575076</v>
      </c>
      <c r="H26" s="147"/>
      <c r="I26" s="147"/>
      <c r="J26" s="147"/>
      <c r="K26" s="147"/>
      <c r="L26" s="27">
        <f>SUM(L27:L30)</f>
        <v>1575076</v>
      </c>
      <c r="M26" s="27">
        <f>SUM(M27:M30)</f>
        <v>1575076</v>
      </c>
      <c r="N26" s="27">
        <f>SUM(N27:N30)</f>
        <v>1575076</v>
      </c>
      <c r="O26" s="169" t="s">
        <v>289</v>
      </c>
    </row>
    <row r="27" spans="1:15" ht="22.5">
      <c r="A27" s="148"/>
      <c r="B27" s="170"/>
      <c r="C27" s="169"/>
      <c r="D27" s="101" t="s">
        <v>24</v>
      </c>
      <c r="E27" s="27">
        <f>F27+G27+L27+M27+N27</f>
        <v>7933901</v>
      </c>
      <c r="F27" s="27">
        <v>1633597</v>
      </c>
      <c r="G27" s="147">
        <v>1575076</v>
      </c>
      <c r="H27" s="147"/>
      <c r="I27" s="147"/>
      <c r="J27" s="147"/>
      <c r="K27" s="147"/>
      <c r="L27" s="27">
        <v>1575076</v>
      </c>
      <c r="M27" s="27">
        <v>1575076</v>
      </c>
      <c r="N27" s="27">
        <v>1575076</v>
      </c>
      <c r="O27" s="169"/>
    </row>
    <row r="28" spans="1:15" ht="33.75">
      <c r="A28" s="148"/>
      <c r="B28" s="170"/>
      <c r="C28" s="169"/>
      <c r="D28" s="101" t="s">
        <v>0</v>
      </c>
      <c r="E28" s="27">
        <f>F28+G28+L28+M28+N28</f>
        <v>67277</v>
      </c>
      <c r="F28" s="27">
        <v>67277</v>
      </c>
      <c r="G28" s="147"/>
      <c r="H28" s="147"/>
      <c r="I28" s="147"/>
      <c r="J28" s="147"/>
      <c r="K28" s="147"/>
      <c r="L28" s="27"/>
      <c r="M28" s="27"/>
      <c r="N28" s="27"/>
      <c r="O28" s="169"/>
    </row>
    <row r="29" spans="1:15" ht="45">
      <c r="A29" s="148"/>
      <c r="B29" s="170"/>
      <c r="C29" s="169"/>
      <c r="D29" s="54" t="s">
        <v>300</v>
      </c>
      <c r="E29" s="27">
        <f>F29+G29+L29+M29+N29</f>
        <v>0</v>
      </c>
      <c r="F29" s="27">
        <v>0</v>
      </c>
      <c r="G29" s="147"/>
      <c r="H29" s="147"/>
      <c r="I29" s="147"/>
      <c r="J29" s="147"/>
      <c r="K29" s="147"/>
      <c r="L29" s="27"/>
      <c r="M29" s="27"/>
      <c r="N29" s="27"/>
      <c r="O29" s="169"/>
    </row>
    <row r="30" spans="1:15" ht="68.25" customHeight="1">
      <c r="A30" s="148"/>
      <c r="B30" s="170"/>
      <c r="C30" s="169"/>
      <c r="D30" s="54" t="s">
        <v>301</v>
      </c>
      <c r="E30" s="27">
        <f>F30+G30+L30+M30+N30</f>
        <v>0</v>
      </c>
      <c r="F30" s="27">
        <v>0</v>
      </c>
      <c r="G30" s="147"/>
      <c r="H30" s="147"/>
      <c r="I30" s="147"/>
      <c r="J30" s="147"/>
      <c r="K30" s="147"/>
      <c r="L30" s="27"/>
      <c r="M30" s="27"/>
      <c r="N30" s="27"/>
      <c r="O30" s="169"/>
    </row>
    <row r="31" spans="1:15" ht="24" customHeight="1">
      <c r="A31" s="148"/>
      <c r="B31" s="170" t="s">
        <v>174</v>
      </c>
      <c r="C31" s="148"/>
      <c r="D31" s="148"/>
      <c r="E31" s="167" t="s">
        <v>52</v>
      </c>
      <c r="F31" s="165" t="s">
        <v>3</v>
      </c>
      <c r="G31" s="167" t="s">
        <v>2</v>
      </c>
      <c r="H31" s="169" t="s">
        <v>236</v>
      </c>
      <c r="I31" s="169"/>
      <c r="J31" s="169"/>
      <c r="K31" s="169"/>
      <c r="L31" s="167" t="s">
        <v>53</v>
      </c>
      <c r="M31" s="167" t="s">
        <v>54</v>
      </c>
      <c r="N31" s="167" t="s">
        <v>279</v>
      </c>
      <c r="O31" s="169"/>
    </row>
    <row r="32" spans="1:15" ht="25.5" customHeight="1">
      <c r="A32" s="148"/>
      <c r="B32" s="170"/>
      <c r="C32" s="148"/>
      <c r="D32" s="148"/>
      <c r="E32" s="167"/>
      <c r="F32" s="166"/>
      <c r="G32" s="167"/>
      <c r="H32" s="91" t="s">
        <v>232</v>
      </c>
      <c r="I32" s="91" t="s">
        <v>233</v>
      </c>
      <c r="J32" s="91" t="s">
        <v>234</v>
      </c>
      <c r="K32" s="91" t="s">
        <v>235</v>
      </c>
      <c r="L32" s="167"/>
      <c r="M32" s="167"/>
      <c r="N32" s="167"/>
      <c r="O32" s="169"/>
    </row>
    <row r="33" spans="1:15" ht="42.75" customHeight="1">
      <c r="A33" s="148"/>
      <c r="B33" s="170"/>
      <c r="C33" s="148"/>
      <c r="D33" s="148"/>
      <c r="E33" s="93">
        <v>100</v>
      </c>
      <c r="F33" s="93">
        <v>100</v>
      </c>
      <c r="G33" s="93">
        <v>100</v>
      </c>
      <c r="H33" s="93">
        <v>100</v>
      </c>
      <c r="I33" s="93">
        <v>100</v>
      </c>
      <c r="J33" s="93">
        <v>100</v>
      </c>
      <c r="K33" s="93">
        <v>100</v>
      </c>
      <c r="L33" s="93">
        <v>100</v>
      </c>
      <c r="M33" s="93">
        <v>100</v>
      </c>
      <c r="N33" s="93">
        <v>100</v>
      </c>
      <c r="O33" s="169"/>
    </row>
    <row r="34" spans="1:15" ht="15" customHeight="1">
      <c r="A34" s="148" t="s">
        <v>9</v>
      </c>
      <c r="B34" s="170" t="s">
        <v>372</v>
      </c>
      <c r="C34" s="169"/>
      <c r="D34" s="101" t="s">
        <v>19</v>
      </c>
      <c r="E34" s="27">
        <f>F34+G34+L34+M34+N34</f>
        <v>0</v>
      </c>
      <c r="F34" s="27">
        <f>SUM(F35:F38)</f>
        <v>0</v>
      </c>
      <c r="G34" s="147">
        <f>SUM(G35:K38)</f>
        <v>0</v>
      </c>
      <c r="H34" s="147"/>
      <c r="I34" s="147"/>
      <c r="J34" s="147"/>
      <c r="K34" s="147"/>
      <c r="L34" s="27">
        <f>SUM(L35:L38)</f>
        <v>0</v>
      </c>
      <c r="M34" s="27">
        <f>SUM(M35:M38)</f>
        <v>0</v>
      </c>
      <c r="N34" s="27">
        <f>SUM(N35:N38)</f>
        <v>0</v>
      </c>
      <c r="O34" s="169"/>
    </row>
    <row r="35" spans="1:15" ht="22.5">
      <c r="A35" s="148"/>
      <c r="B35" s="170"/>
      <c r="C35" s="169"/>
      <c r="D35" s="101" t="s">
        <v>24</v>
      </c>
      <c r="E35" s="27">
        <f>F35+G35+L35+M35+N35</f>
        <v>0</v>
      </c>
      <c r="F35" s="27">
        <v>0</v>
      </c>
      <c r="G35" s="147"/>
      <c r="H35" s="147"/>
      <c r="I35" s="147"/>
      <c r="J35" s="147"/>
      <c r="K35" s="147"/>
      <c r="L35" s="27"/>
      <c r="M35" s="27"/>
      <c r="N35" s="27"/>
      <c r="O35" s="169"/>
    </row>
    <row r="36" spans="1:15" ht="33.75">
      <c r="A36" s="148"/>
      <c r="B36" s="170"/>
      <c r="C36" s="169"/>
      <c r="D36" s="101" t="s">
        <v>0</v>
      </c>
      <c r="E36" s="27">
        <f>F36+G36+L36+M36+N36</f>
        <v>0</v>
      </c>
      <c r="F36" s="27">
        <v>0</v>
      </c>
      <c r="G36" s="147"/>
      <c r="H36" s="147"/>
      <c r="I36" s="147"/>
      <c r="J36" s="147"/>
      <c r="K36" s="147"/>
      <c r="L36" s="27"/>
      <c r="M36" s="27"/>
      <c r="N36" s="27"/>
      <c r="O36" s="169"/>
    </row>
    <row r="37" spans="1:15" ht="45">
      <c r="A37" s="148"/>
      <c r="B37" s="170"/>
      <c r="C37" s="169"/>
      <c r="D37" s="54" t="s">
        <v>300</v>
      </c>
      <c r="E37" s="27">
        <f>F37+G37+L37+M37+N37</f>
        <v>0</v>
      </c>
      <c r="F37" s="27">
        <v>0</v>
      </c>
      <c r="G37" s="147"/>
      <c r="H37" s="147"/>
      <c r="I37" s="147"/>
      <c r="J37" s="147"/>
      <c r="K37" s="147"/>
      <c r="L37" s="27"/>
      <c r="M37" s="27"/>
      <c r="N37" s="27"/>
      <c r="O37" s="169"/>
    </row>
    <row r="38" spans="1:15" ht="22.5">
      <c r="A38" s="148"/>
      <c r="B38" s="170"/>
      <c r="C38" s="169"/>
      <c r="D38" s="54" t="s">
        <v>301</v>
      </c>
      <c r="E38" s="27">
        <f>F38+G38+L38+M38+N38</f>
        <v>0</v>
      </c>
      <c r="F38" s="27">
        <v>0</v>
      </c>
      <c r="G38" s="147"/>
      <c r="H38" s="147"/>
      <c r="I38" s="147"/>
      <c r="J38" s="147"/>
      <c r="K38" s="147"/>
      <c r="L38" s="27"/>
      <c r="M38" s="27"/>
      <c r="N38" s="27"/>
      <c r="O38" s="169"/>
    </row>
    <row r="39" spans="1:15" ht="15" customHeight="1">
      <c r="A39" s="148"/>
      <c r="B39" s="170" t="s">
        <v>175</v>
      </c>
      <c r="C39" s="148"/>
      <c r="D39" s="148"/>
      <c r="E39" s="167" t="s">
        <v>52</v>
      </c>
      <c r="F39" s="165" t="s">
        <v>3</v>
      </c>
      <c r="G39" s="167" t="s">
        <v>2</v>
      </c>
      <c r="H39" s="169" t="s">
        <v>236</v>
      </c>
      <c r="I39" s="169"/>
      <c r="J39" s="169"/>
      <c r="K39" s="169"/>
      <c r="L39" s="167" t="s">
        <v>53</v>
      </c>
      <c r="M39" s="167" t="s">
        <v>54</v>
      </c>
      <c r="N39" s="167" t="s">
        <v>279</v>
      </c>
      <c r="O39" s="169"/>
    </row>
    <row r="40" spans="1:15" ht="22.5">
      <c r="A40" s="148"/>
      <c r="B40" s="170"/>
      <c r="C40" s="148"/>
      <c r="D40" s="148"/>
      <c r="E40" s="167"/>
      <c r="F40" s="166"/>
      <c r="G40" s="167"/>
      <c r="H40" s="91" t="s">
        <v>232</v>
      </c>
      <c r="I40" s="91" t="s">
        <v>233</v>
      </c>
      <c r="J40" s="91" t="s">
        <v>234</v>
      </c>
      <c r="K40" s="91" t="s">
        <v>235</v>
      </c>
      <c r="L40" s="167"/>
      <c r="M40" s="167"/>
      <c r="N40" s="167"/>
      <c r="O40" s="169"/>
    </row>
    <row r="41" spans="1:15" ht="55.5" customHeight="1">
      <c r="A41" s="148"/>
      <c r="B41" s="170"/>
      <c r="C41" s="148"/>
      <c r="D41" s="148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169"/>
    </row>
    <row r="42" spans="1:15" ht="15" customHeight="1">
      <c r="A42" s="148" t="s">
        <v>10</v>
      </c>
      <c r="B42" s="170" t="s">
        <v>69</v>
      </c>
      <c r="C42" s="169"/>
      <c r="D42" s="101" t="s">
        <v>19</v>
      </c>
      <c r="E42" s="27">
        <f>F42+G42+L42+M42+N42</f>
        <v>104522</v>
      </c>
      <c r="F42" s="27">
        <f>SUM(F43:F46)</f>
        <v>25134</v>
      </c>
      <c r="G42" s="147">
        <f>SUM(G43:K46)</f>
        <v>19847</v>
      </c>
      <c r="H42" s="147"/>
      <c r="I42" s="147"/>
      <c r="J42" s="147"/>
      <c r="K42" s="147"/>
      <c r="L42" s="27">
        <f>SUM(L43:L46)</f>
        <v>19847</v>
      </c>
      <c r="M42" s="27">
        <f>SUM(M43:M46)</f>
        <v>19847</v>
      </c>
      <c r="N42" s="27">
        <f>SUM(N43:N46)</f>
        <v>19847</v>
      </c>
      <c r="O42" s="169" t="s">
        <v>289</v>
      </c>
    </row>
    <row r="43" spans="1:15" ht="22.5">
      <c r="A43" s="148"/>
      <c r="B43" s="170"/>
      <c r="C43" s="169"/>
      <c r="D43" s="101" t="s">
        <v>24</v>
      </c>
      <c r="E43" s="27">
        <f>F43+G43+L43+M43+N43</f>
        <v>104522</v>
      </c>
      <c r="F43" s="27">
        <f>25252-118</f>
        <v>25134</v>
      </c>
      <c r="G43" s="147">
        <v>19847</v>
      </c>
      <c r="H43" s="147"/>
      <c r="I43" s="147"/>
      <c r="J43" s="147"/>
      <c r="K43" s="147"/>
      <c r="L43" s="27">
        <f>18599+1248</f>
        <v>19847</v>
      </c>
      <c r="M43" s="27">
        <v>19847</v>
      </c>
      <c r="N43" s="27">
        <v>19847</v>
      </c>
      <c r="O43" s="169"/>
    </row>
    <row r="44" spans="1:15" ht="33.75">
      <c r="A44" s="148"/>
      <c r="B44" s="170"/>
      <c r="C44" s="169"/>
      <c r="D44" s="101" t="s">
        <v>0</v>
      </c>
      <c r="E44" s="27">
        <f>F44+G44+L44+M44+N44</f>
        <v>0</v>
      </c>
      <c r="F44" s="27">
        <v>0</v>
      </c>
      <c r="G44" s="147"/>
      <c r="H44" s="147"/>
      <c r="I44" s="147"/>
      <c r="J44" s="147"/>
      <c r="K44" s="147"/>
      <c r="L44" s="27"/>
      <c r="M44" s="27"/>
      <c r="N44" s="27"/>
      <c r="O44" s="169"/>
    </row>
    <row r="45" spans="1:15" ht="45">
      <c r="A45" s="148"/>
      <c r="B45" s="170"/>
      <c r="C45" s="169"/>
      <c r="D45" s="54" t="s">
        <v>300</v>
      </c>
      <c r="E45" s="27">
        <f>F45+G45+L45+M45+N45</f>
        <v>0</v>
      </c>
      <c r="F45" s="27">
        <v>0</v>
      </c>
      <c r="G45" s="147"/>
      <c r="H45" s="147"/>
      <c r="I45" s="147"/>
      <c r="J45" s="147"/>
      <c r="K45" s="147"/>
      <c r="L45" s="27"/>
      <c r="M45" s="27"/>
      <c r="N45" s="27"/>
      <c r="O45" s="169"/>
    </row>
    <row r="46" spans="1:15" ht="22.5">
      <c r="A46" s="148"/>
      <c r="B46" s="170"/>
      <c r="C46" s="169"/>
      <c r="D46" s="54" t="s">
        <v>301</v>
      </c>
      <c r="E46" s="27">
        <f>F46+G46+L46+M46+N46</f>
        <v>0</v>
      </c>
      <c r="F46" s="27">
        <v>0</v>
      </c>
      <c r="G46" s="147"/>
      <c r="H46" s="147"/>
      <c r="I46" s="147"/>
      <c r="J46" s="147"/>
      <c r="K46" s="147"/>
      <c r="L46" s="27"/>
      <c r="M46" s="27"/>
      <c r="N46" s="27"/>
      <c r="O46" s="169"/>
    </row>
    <row r="47" spans="1:15" ht="15" customHeight="1">
      <c r="A47" s="148"/>
      <c r="B47" s="196" t="s">
        <v>396</v>
      </c>
      <c r="C47" s="148"/>
      <c r="D47" s="148"/>
      <c r="E47" s="167" t="s">
        <v>52</v>
      </c>
      <c r="F47" s="165" t="s">
        <v>3</v>
      </c>
      <c r="G47" s="167" t="s">
        <v>2</v>
      </c>
      <c r="H47" s="169" t="s">
        <v>236</v>
      </c>
      <c r="I47" s="169"/>
      <c r="J47" s="169"/>
      <c r="K47" s="169"/>
      <c r="L47" s="167" t="s">
        <v>53</v>
      </c>
      <c r="M47" s="167" t="s">
        <v>54</v>
      </c>
      <c r="N47" s="167" t="s">
        <v>279</v>
      </c>
      <c r="O47" s="169"/>
    </row>
    <row r="48" spans="1:15" ht="22.5">
      <c r="A48" s="148"/>
      <c r="B48" s="196"/>
      <c r="C48" s="148"/>
      <c r="D48" s="148"/>
      <c r="E48" s="167"/>
      <c r="F48" s="166"/>
      <c r="G48" s="167"/>
      <c r="H48" s="91" t="s">
        <v>232</v>
      </c>
      <c r="I48" s="91" t="s">
        <v>233</v>
      </c>
      <c r="J48" s="91" t="s">
        <v>234</v>
      </c>
      <c r="K48" s="91" t="s">
        <v>235</v>
      </c>
      <c r="L48" s="167"/>
      <c r="M48" s="167"/>
      <c r="N48" s="167"/>
      <c r="O48" s="169"/>
    </row>
    <row r="49" spans="1:15" ht="54.75" customHeight="1">
      <c r="A49" s="148"/>
      <c r="B49" s="196"/>
      <c r="C49" s="148"/>
      <c r="D49" s="148"/>
      <c r="E49" s="93">
        <v>100</v>
      </c>
      <c r="F49" s="93">
        <v>100</v>
      </c>
      <c r="G49" s="93">
        <v>100</v>
      </c>
      <c r="H49" s="93">
        <v>100</v>
      </c>
      <c r="I49" s="93">
        <v>100</v>
      </c>
      <c r="J49" s="93">
        <v>100</v>
      </c>
      <c r="K49" s="93">
        <v>100</v>
      </c>
      <c r="L49" s="93">
        <v>100</v>
      </c>
      <c r="M49" s="93">
        <v>100</v>
      </c>
      <c r="N49" s="93">
        <v>100</v>
      </c>
      <c r="O49" s="169"/>
    </row>
    <row r="50" spans="1:15">
      <c r="A50" s="153" t="s">
        <v>11</v>
      </c>
      <c r="B50" s="179" t="s">
        <v>357</v>
      </c>
      <c r="C50" s="163" t="s">
        <v>303</v>
      </c>
      <c r="D50" s="98" t="s">
        <v>19</v>
      </c>
      <c r="E50" s="75">
        <f>F50+G50+L50+M50+N50</f>
        <v>60126</v>
      </c>
      <c r="F50" s="75">
        <f>SUM(F51:F54)</f>
        <v>4550</v>
      </c>
      <c r="G50" s="149">
        <f>SUM(G51:K54)</f>
        <v>13894</v>
      </c>
      <c r="H50" s="149"/>
      <c r="I50" s="149"/>
      <c r="J50" s="149"/>
      <c r="K50" s="149"/>
      <c r="L50" s="75">
        <f>SUM(L51:L54)</f>
        <v>13894</v>
      </c>
      <c r="M50" s="75">
        <f>SUM(M51:M54)</f>
        <v>13894</v>
      </c>
      <c r="N50" s="75">
        <f>SUM(N51:N54)</f>
        <v>13894</v>
      </c>
      <c r="O50" s="163" t="s">
        <v>289</v>
      </c>
    </row>
    <row r="51" spans="1:15" ht="22.5">
      <c r="A51" s="154"/>
      <c r="B51" s="180"/>
      <c r="C51" s="163"/>
      <c r="D51" s="98" t="s">
        <v>24</v>
      </c>
      <c r="E51" s="75">
        <f>F51+G51+L51+M51+N51</f>
        <v>60126</v>
      </c>
      <c r="F51" s="75">
        <v>4550</v>
      </c>
      <c r="G51" s="149">
        <v>13894</v>
      </c>
      <c r="H51" s="149"/>
      <c r="I51" s="149"/>
      <c r="J51" s="149"/>
      <c r="K51" s="149"/>
      <c r="L51" s="75">
        <v>13894</v>
      </c>
      <c r="M51" s="75">
        <v>13894</v>
      </c>
      <c r="N51" s="75">
        <v>13894</v>
      </c>
      <c r="O51" s="163"/>
    </row>
    <row r="52" spans="1:15" ht="33.75">
      <c r="A52" s="154"/>
      <c r="B52" s="180"/>
      <c r="C52" s="163"/>
      <c r="D52" s="98" t="s">
        <v>0</v>
      </c>
      <c r="E52" s="75">
        <f>F52+G52+L52+M52+N52</f>
        <v>0</v>
      </c>
      <c r="F52" s="75">
        <v>0</v>
      </c>
      <c r="G52" s="150"/>
      <c r="H52" s="151"/>
      <c r="I52" s="151"/>
      <c r="J52" s="151"/>
      <c r="K52" s="152"/>
      <c r="L52" s="100"/>
      <c r="M52" s="100"/>
      <c r="N52" s="100"/>
      <c r="O52" s="163"/>
    </row>
    <row r="53" spans="1:15" ht="45">
      <c r="A53" s="154"/>
      <c r="B53" s="180"/>
      <c r="C53" s="163"/>
      <c r="D53" s="76" t="s">
        <v>300</v>
      </c>
      <c r="E53" s="75">
        <f>F53+G53+L53+M53+N53</f>
        <v>0</v>
      </c>
      <c r="F53" s="75">
        <v>0</v>
      </c>
      <c r="G53" s="150"/>
      <c r="H53" s="151"/>
      <c r="I53" s="151"/>
      <c r="J53" s="151"/>
      <c r="K53" s="152"/>
      <c r="L53" s="100"/>
      <c r="M53" s="100"/>
      <c r="N53" s="100"/>
      <c r="O53" s="163"/>
    </row>
    <row r="54" spans="1:15" ht="22.5">
      <c r="A54" s="154"/>
      <c r="B54" s="181"/>
      <c r="C54" s="163"/>
      <c r="D54" s="76" t="s">
        <v>301</v>
      </c>
      <c r="E54" s="75">
        <f>F54+G54+L54+M54+N54</f>
        <v>0</v>
      </c>
      <c r="F54" s="75">
        <v>0</v>
      </c>
      <c r="G54" s="150"/>
      <c r="H54" s="151"/>
      <c r="I54" s="151"/>
      <c r="J54" s="151"/>
      <c r="K54" s="152"/>
      <c r="L54" s="100"/>
      <c r="M54" s="100"/>
      <c r="N54" s="100"/>
      <c r="O54" s="163"/>
    </row>
    <row r="55" spans="1:15">
      <c r="A55" s="154"/>
      <c r="B55" s="156" t="s">
        <v>249</v>
      </c>
      <c r="C55" s="157"/>
      <c r="D55" s="160"/>
      <c r="E55" s="146" t="s">
        <v>52</v>
      </c>
      <c r="F55" s="160" t="s">
        <v>3</v>
      </c>
      <c r="G55" s="146" t="s">
        <v>2</v>
      </c>
      <c r="H55" s="163" t="s">
        <v>236</v>
      </c>
      <c r="I55" s="163"/>
      <c r="J55" s="163"/>
      <c r="K55" s="163"/>
      <c r="L55" s="146" t="s">
        <v>53</v>
      </c>
      <c r="M55" s="146" t="s">
        <v>54</v>
      </c>
      <c r="N55" s="146" t="s">
        <v>279</v>
      </c>
      <c r="O55" s="163"/>
    </row>
    <row r="56" spans="1:15" ht="23.25" customHeight="1">
      <c r="A56" s="154"/>
      <c r="B56" s="156"/>
      <c r="C56" s="158"/>
      <c r="D56" s="161"/>
      <c r="E56" s="146"/>
      <c r="F56" s="162"/>
      <c r="G56" s="146"/>
      <c r="H56" s="94" t="s">
        <v>232</v>
      </c>
      <c r="I56" s="94" t="s">
        <v>233</v>
      </c>
      <c r="J56" s="94" t="s">
        <v>234</v>
      </c>
      <c r="K56" s="94" t="s">
        <v>235</v>
      </c>
      <c r="L56" s="146"/>
      <c r="M56" s="146"/>
      <c r="N56" s="146"/>
      <c r="O56" s="163"/>
    </row>
    <row r="57" spans="1:15" ht="14.25" customHeight="1">
      <c r="A57" s="155"/>
      <c r="B57" s="156"/>
      <c r="C57" s="159"/>
      <c r="D57" s="162"/>
      <c r="E57" s="100">
        <v>100</v>
      </c>
      <c r="F57" s="100">
        <v>100</v>
      </c>
      <c r="G57" s="100">
        <v>100</v>
      </c>
      <c r="H57" s="100">
        <v>100</v>
      </c>
      <c r="I57" s="100">
        <v>100</v>
      </c>
      <c r="J57" s="100">
        <v>100</v>
      </c>
      <c r="K57" s="100">
        <v>100</v>
      </c>
      <c r="L57" s="100">
        <v>100</v>
      </c>
      <c r="M57" s="100">
        <v>100</v>
      </c>
      <c r="N57" s="100">
        <v>100</v>
      </c>
      <c r="O57" s="163"/>
    </row>
    <row r="58" spans="1:15" ht="11.25" customHeight="1">
      <c r="A58" s="164" t="s">
        <v>51</v>
      </c>
      <c r="B58" s="183" t="s">
        <v>319</v>
      </c>
      <c r="C58" s="163" t="s">
        <v>303</v>
      </c>
      <c r="D58" s="98" t="s">
        <v>19</v>
      </c>
      <c r="E58" s="75">
        <f>F58+G58+L58+M58+N58</f>
        <v>364.56</v>
      </c>
      <c r="F58" s="75">
        <f>SUM(F59:F62)</f>
        <v>364.56</v>
      </c>
      <c r="G58" s="212">
        <f>SUM(G59:K62)</f>
        <v>0</v>
      </c>
      <c r="H58" s="213"/>
      <c r="I58" s="213"/>
      <c r="J58" s="213"/>
      <c r="K58" s="214"/>
      <c r="L58" s="75">
        <f>SUM(L59:L62)</f>
        <v>0</v>
      </c>
      <c r="M58" s="75">
        <f>SUM(M59:M62)</f>
        <v>0</v>
      </c>
      <c r="N58" s="75">
        <f>SUM(N59:N62)</f>
        <v>0</v>
      </c>
      <c r="O58" s="163" t="s">
        <v>289</v>
      </c>
    </row>
    <row r="59" spans="1:15" ht="22.5">
      <c r="A59" s="164"/>
      <c r="B59" s="183"/>
      <c r="C59" s="163"/>
      <c r="D59" s="98" t="s">
        <v>24</v>
      </c>
      <c r="E59" s="75">
        <f>F59+G59+L59+M59+N59</f>
        <v>0</v>
      </c>
      <c r="F59" s="75">
        <v>0</v>
      </c>
      <c r="G59" s="212"/>
      <c r="H59" s="213"/>
      <c r="I59" s="213"/>
      <c r="J59" s="213"/>
      <c r="K59" s="214"/>
      <c r="L59" s="75"/>
      <c r="M59" s="75"/>
      <c r="N59" s="75"/>
      <c r="O59" s="163"/>
    </row>
    <row r="60" spans="1:15" ht="33.75">
      <c r="A60" s="164"/>
      <c r="B60" s="183"/>
      <c r="C60" s="163"/>
      <c r="D60" s="98" t="s">
        <v>0</v>
      </c>
      <c r="E60" s="75">
        <f>F60+G60+L60+M60+N60</f>
        <v>364.56</v>
      </c>
      <c r="F60" s="75">
        <v>364.56</v>
      </c>
      <c r="G60" s="149"/>
      <c r="H60" s="149"/>
      <c r="I60" s="149"/>
      <c r="J60" s="149"/>
      <c r="K60" s="149"/>
      <c r="L60" s="75"/>
      <c r="M60" s="75"/>
      <c r="N60" s="75"/>
      <c r="O60" s="163"/>
    </row>
    <row r="61" spans="1:15" ht="45">
      <c r="A61" s="164"/>
      <c r="B61" s="183"/>
      <c r="C61" s="163"/>
      <c r="D61" s="76" t="s">
        <v>300</v>
      </c>
      <c r="E61" s="75">
        <f>F61+G61+L61+M61+N61</f>
        <v>0</v>
      </c>
      <c r="F61" s="75">
        <v>0</v>
      </c>
      <c r="G61" s="149"/>
      <c r="H61" s="149"/>
      <c r="I61" s="149"/>
      <c r="J61" s="149"/>
      <c r="K61" s="149"/>
      <c r="L61" s="75"/>
      <c r="M61" s="75"/>
      <c r="N61" s="75"/>
      <c r="O61" s="163"/>
    </row>
    <row r="62" spans="1:15" ht="22.5">
      <c r="A62" s="164"/>
      <c r="B62" s="183"/>
      <c r="C62" s="163"/>
      <c r="D62" s="76" t="s">
        <v>301</v>
      </c>
      <c r="E62" s="75">
        <f>F62+G62+L62+M62+N62</f>
        <v>0</v>
      </c>
      <c r="F62" s="75">
        <v>0</v>
      </c>
      <c r="G62" s="149"/>
      <c r="H62" s="149"/>
      <c r="I62" s="149"/>
      <c r="J62" s="149"/>
      <c r="K62" s="149"/>
      <c r="L62" s="75"/>
      <c r="M62" s="75"/>
      <c r="N62" s="75"/>
      <c r="O62" s="163"/>
    </row>
    <row r="63" spans="1:15" ht="11.25" customHeight="1">
      <c r="A63" s="164"/>
      <c r="B63" s="156" t="s">
        <v>390</v>
      </c>
      <c r="C63" s="164"/>
      <c r="D63" s="164"/>
      <c r="E63" s="146" t="s">
        <v>52</v>
      </c>
      <c r="F63" s="160" t="s">
        <v>3</v>
      </c>
      <c r="G63" s="146" t="s">
        <v>2</v>
      </c>
      <c r="H63" s="163" t="s">
        <v>236</v>
      </c>
      <c r="I63" s="163"/>
      <c r="J63" s="163"/>
      <c r="K63" s="163"/>
      <c r="L63" s="146" t="s">
        <v>53</v>
      </c>
      <c r="M63" s="146" t="s">
        <v>54</v>
      </c>
      <c r="N63" s="146" t="s">
        <v>279</v>
      </c>
      <c r="O63" s="163"/>
    </row>
    <row r="64" spans="1:15" ht="22.5">
      <c r="A64" s="164"/>
      <c r="B64" s="156"/>
      <c r="C64" s="164"/>
      <c r="D64" s="164"/>
      <c r="E64" s="146"/>
      <c r="F64" s="162"/>
      <c r="G64" s="146"/>
      <c r="H64" s="94" t="s">
        <v>232</v>
      </c>
      <c r="I64" s="94" t="s">
        <v>233</v>
      </c>
      <c r="J64" s="94" t="s">
        <v>234</v>
      </c>
      <c r="K64" s="94" t="s">
        <v>235</v>
      </c>
      <c r="L64" s="146"/>
      <c r="M64" s="146"/>
      <c r="N64" s="146"/>
      <c r="O64" s="163"/>
    </row>
    <row r="65" spans="1:15" ht="27.75" customHeight="1">
      <c r="A65" s="164"/>
      <c r="B65" s="156"/>
      <c r="C65" s="164"/>
      <c r="D65" s="164"/>
      <c r="E65" s="100">
        <v>100</v>
      </c>
      <c r="F65" s="100">
        <v>100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63"/>
    </row>
    <row r="66" spans="1:15">
      <c r="A66" s="148" t="s">
        <v>113</v>
      </c>
      <c r="B66" s="170" t="s">
        <v>259</v>
      </c>
      <c r="C66" s="169"/>
      <c r="D66" s="101" t="s">
        <v>19</v>
      </c>
      <c r="E66" s="27">
        <f>F66+G66+L66+M66+N66</f>
        <v>0</v>
      </c>
      <c r="F66" s="27">
        <f>SUM(F67:F70)</f>
        <v>0</v>
      </c>
      <c r="G66" s="147">
        <f>SUM(G67:K70)</f>
        <v>0</v>
      </c>
      <c r="H66" s="147"/>
      <c r="I66" s="147"/>
      <c r="J66" s="147"/>
      <c r="K66" s="147"/>
      <c r="L66" s="27">
        <f>SUM(L67:L70)</f>
        <v>0</v>
      </c>
      <c r="M66" s="27">
        <f>SUM(M67:M70)</f>
        <v>0</v>
      </c>
      <c r="N66" s="27">
        <f>SUM(N67:N70)</f>
        <v>0</v>
      </c>
      <c r="O66" s="167"/>
    </row>
    <row r="67" spans="1:15" ht="22.5">
      <c r="A67" s="148"/>
      <c r="B67" s="170"/>
      <c r="C67" s="169"/>
      <c r="D67" s="101" t="s">
        <v>24</v>
      </c>
      <c r="E67" s="27">
        <f>F67+G67+L67+M67+N67</f>
        <v>0</v>
      </c>
      <c r="F67" s="27">
        <v>0</v>
      </c>
      <c r="G67" s="147"/>
      <c r="H67" s="147"/>
      <c r="I67" s="147"/>
      <c r="J67" s="147"/>
      <c r="K67" s="147"/>
      <c r="L67" s="27"/>
      <c r="M67" s="27"/>
      <c r="N67" s="27"/>
      <c r="O67" s="167"/>
    </row>
    <row r="68" spans="1:15" ht="33.75">
      <c r="A68" s="148"/>
      <c r="B68" s="170"/>
      <c r="C68" s="169"/>
      <c r="D68" s="101" t="s">
        <v>0</v>
      </c>
      <c r="E68" s="27">
        <f>F68+G68+L68+M68+N68</f>
        <v>0</v>
      </c>
      <c r="F68" s="27">
        <v>0</v>
      </c>
      <c r="G68" s="147"/>
      <c r="H68" s="147"/>
      <c r="I68" s="147"/>
      <c r="J68" s="147"/>
      <c r="K68" s="147"/>
      <c r="L68" s="27"/>
      <c r="M68" s="27"/>
      <c r="N68" s="27"/>
      <c r="O68" s="167"/>
    </row>
    <row r="69" spans="1:15" ht="45">
      <c r="A69" s="148"/>
      <c r="B69" s="170"/>
      <c r="C69" s="169"/>
      <c r="D69" s="54" t="s">
        <v>300</v>
      </c>
      <c r="E69" s="27">
        <f>F69+G69+L69+M69+N69</f>
        <v>0</v>
      </c>
      <c r="F69" s="27">
        <v>0</v>
      </c>
      <c r="G69" s="147"/>
      <c r="H69" s="147"/>
      <c r="I69" s="147"/>
      <c r="J69" s="147"/>
      <c r="K69" s="147"/>
      <c r="L69" s="27"/>
      <c r="M69" s="27"/>
      <c r="N69" s="27"/>
      <c r="O69" s="167"/>
    </row>
    <row r="70" spans="1:15" ht="22.5">
      <c r="A70" s="148"/>
      <c r="B70" s="170"/>
      <c r="C70" s="169"/>
      <c r="D70" s="54" t="s">
        <v>301</v>
      </c>
      <c r="E70" s="27">
        <f>F70+G70+L70+M70+N70</f>
        <v>0</v>
      </c>
      <c r="F70" s="27">
        <v>0</v>
      </c>
      <c r="G70" s="147"/>
      <c r="H70" s="147"/>
      <c r="I70" s="147"/>
      <c r="J70" s="147"/>
      <c r="K70" s="147"/>
      <c r="L70" s="27"/>
      <c r="M70" s="27"/>
      <c r="N70" s="27"/>
      <c r="O70" s="167"/>
    </row>
    <row r="71" spans="1:15" ht="15" customHeight="1">
      <c r="A71" s="148"/>
      <c r="B71" s="171" t="s">
        <v>55</v>
      </c>
      <c r="C71" s="148"/>
      <c r="D71" s="148"/>
      <c r="E71" s="167" t="s">
        <v>52</v>
      </c>
      <c r="F71" s="165" t="s">
        <v>3</v>
      </c>
      <c r="G71" s="167" t="s">
        <v>2</v>
      </c>
      <c r="H71" s="169" t="s">
        <v>236</v>
      </c>
      <c r="I71" s="169"/>
      <c r="J71" s="169"/>
      <c r="K71" s="169"/>
      <c r="L71" s="167" t="s">
        <v>53</v>
      </c>
      <c r="M71" s="167" t="s">
        <v>54</v>
      </c>
      <c r="N71" s="167" t="s">
        <v>279</v>
      </c>
      <c r="O71" s="167"/>
    </row>
    <row r="72" spans="1:15" ht="22.5">
      <c r="A72" s="148"/>
      <c r="B72" s="171"/>
      <c r="C72" s="148"/>
      <c r="D72" s="148"/>
      <c r="E72" s="167"/>
      <c r="F72" s="166"/>
      <c r="G72" s="167"/>
      <c r="H72" s="91" t="s">
        <v>232</v>
      </c>
      <c r="I72" s="91" t="s">
        <v>233</v>
      </c>
      <c r="J72" s="91" t="s">
        <v>234</v>
      </c>
      <c r="K72" s="91" t="s">
        <v>235</v>
      </c>
      <c r="L72" s="167"/>
      <c r="M72" s="167"/>
      <c r="N72" s="167"/>
      <c r="O72" s="167"/>
    </row>
    <row r="73" spans="1:15">
      <c r="A73" s="148"/>
      <c r="B73" s="171"/>
      <c r="C73" s="148"/>
      <c r="D73" s="148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167"/>
    </row>
    <row r="74" spans="1:15">
      <c r="A74" s="148" t="s">
        <v>114</v>
      </c>
      <c r="B74" s="170" t="s">
        <v>260</v>
      </c>
      <c r="C74" s="169"/>
      <c r="D74" s="101" t="s">
        <v>19</v>
      </c>
      <c r="E74" s="27">
        <f>F74+G74+L74+M74+N74</f>
        <v>0</v>
      </c>
      <c r="F74" s="27">
        <f>SUM(F75:F78)</f>
        <v>0</v>
      </c>
      <c r="G74" s="147">
        <f>SUM(G75:K78)</f>
        <v>0</v>
      </c>
      <c r="H74" s="147"/>
      <c r="I74" s="147"/>
      <c r="J74" s="147"/>
      <c r="K74" s="147"/>
      <c r="L74" s="27">
        <f>SUM(L75:L78)</f>
        <v>0</v>
      </c>
      <c r="M74" s="27">
        <f>SUM(M75:M78)</f>
        <v>0</v>
      </c>
      <c r="N74" s="27">
        <f>SUM(N75:N78)</f>
        <v>0</v>
      </c>
      <c r="O74" s="174"/>
    </row>
    <row r="75" spans="1:15" ht="22.5">
      <c r="A75" s="148"/>
      <c r="B75" s="170"/>
      <c r="C75" s="169"/>
      <c r="D75" s="101" t="s">
        <v>24</v>
      </c>
      <c r="E75" s="27">
        <f>F75+G75+L75+M75+N75</f>
        <v>0</v>
      </c>
      <c r="F75" s="27">
        <v>0</v>
      </c>
      <c r="G75" s="147"/>
      <c r="H75" s="147"/>
      <c r="I75" s="147"/>
      <c r="J75" s="147"/>
      <c r="K75" s="147"/>
      <c r="L75" s="27"/>
      <c r="M75" s="27"/>
      <c r="N75" s="27"/>
      <c r="O75" s="174"/>
    </row>
    <row r="76" spans="1:15" ht="33.75">
      <c r="A76" s="148"/>
      <c r="B76" s="170"/>
      <c r="C76" s="169"/>
      <c r="D76" s="101" t="s">
        <v>0</v>
      </c>
      <c r="E76" s="27">
        <f>F76+G76+L76+M76+N76</f>
        <v>0</v>
      </c>
      <c r="F76" s="27">
        <v>0</v>
      </c>
      <c r="G76" s="147"/>
      <c r="H76" s="147"/>
      <c r="I76" s="147"/>
      <c r="J76" s="147"/>
      <c r="K76" s="147"/>
      <c r="L76" s="27"/>
      <c r="M76" s="27"/>
      <c r="N76" s="27"/>
      <c r="O76" s="174"/>
    </row>
    <row r="77" spans="1:15" ht="45">
      <c r="A77" s="148"/>
      <c r="B77" s="170"/>
      <c r="C77" s="169"/>
      <c r="D77" s="54" t="s">
        <v>300</v>
      </c>
      <c r="E77" s="27">
        <f>F77+G77+L77+M77+N77</f>
        <v>0</v>
      </c>
      <c r="F77" s="27">
        <v>0</v>
      </c>
      <c r="G77" s="147"/>
      <c r="H77" s="147"/>
      <c r="I77" s="147"/>
      <c r="J77" s="147"/>
      <c r="K77" s="147"/>
      <c r="L77" s="27"/>
      <c r="M77" s="27"/>
      <c r="N77" s="27"/>
      <c r="O77" s="174"/>
    </row>
    <row r="78" spans="1:15" ht="22.5">
      <c r="A78" s="148"/>
      <c r="B78" s="170"/>
      <c r="C78" s="169"/>
      <c r="D78" s="54" t="s">
        <v>301</v>
      </c>
      <c r="E78" s="27">
        <f>F78+G78+L78+M78+N78</f>
        <v>0</v>
      </c>
      <c r="F78" s="27">
        <v>0</v>
      </c>
      <c r="G78" s="147"/>
      <c r="H78" s="147"/>
      <c r="I78" s="147"/>
      <c r="J78" s="147"/>
      <c r="K78" s="147"/>
      <c r="L78" s="27"/>
      <c r="M78" s="27"/>
      <c r="N78" s="27"/>
      <c r="O78" s="174"/>
    </row>
    <row r="79" spans="1:15" ht="15" customHeight="1">
      <c r="A79" s="148"/>
      <c r="B79" s="171" t="s">
        <v>55</v>
      </c>
      <c r="C79" s="148"/>
      <c r="D79" s="148"/>
      <c r="E79" s="167" t="s">
        <v>52</v>
      </c>
      <c r="F79" s="165" t="s">
        <v>3</v>
      </c>
      <c r="G79" s="167" t="s">
        <v>2</v>
      </c>
      <c r="H79" s="169" t="s">
        <v>236</v>
      </c>
      <c r="I79" s="169"/>
      <c r="J79" s="169"/>
      <c r="K79" s="169"/>
      <c r="L79" s="167" t="s">
        <v>53</v>
      </c>
      <c r="M79" s="167" t="s">
        <v>54</v>
      </c>
      <c r="N79" s="167" t="s">
        <v>279</v>
      </c>
      <c r="O79" s="174"/>
    </row>
    <row r="80" spans="1:15" ht="22.5">
      <c r="A80" s="148"/>
      <c r="B80" s="171"/>
      <c r="C80" s="148"/>
      <c r="D80" s="148"/>
      <c r="E80" s="167"/>
      <c r="F80" s="166"/>
      <c r="G80" s="167"/>
      <c r="H80" s="91" t="s">
        <v>232</v>
      </c>
      <c r="I80" s="91" t="s">
        <v>233</v>
      </c>
      <c r="J80" s="91" t="s">
        <v>234</v>
      </c>
      <c r="K80" s="91" t="s">
        <v>235</v>
      </c>
      <c r="L80" s="167"/>
      <c r="M80" s="167"/>
      <c r="N80" s="167"/>
      <c r="O80" s="174"/>
    </row>
    <row r="81" spans="1:15">
      <c r="A81" s="148"/>
      <c r="B81" s="171"/>
      <c r="C81" s="148"/>
      <c r="D81" s="148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174"/>
    </row>
    <row r="82" spans="1:15">
      <c r="A82" s="148" t="s">
        <v>115</v>
      </c>
      <c r="B82" s="170" t="s">
        <v>261</v>
      </c>
      <c r="C82" s="169"/>
      <c r="D82" s="101" t="s">
        <v>19</v>
      </c>
      <c r="E82" s="27">
        <f>F82+G82+L82+M82+N82</f>
        <v>0</v>
      </c>
      <c r="F82" s="27">
        <f>SUM(F83:F86)</f>
        <v>0</v>
      </c>
      <c r="G82" s="147">
        <f>SUM(G83:K86)</f>
        <v>0</v>
      </c>
      <c r="H82" s="147"/>
      <c r="I82" s="147"/>
      <c r="J82" s="147"/>
      <c r="K82" s="147"/>
      <c r="L82" s="27">
        <f>SUM(L83:L86)</f>
        <v>0</v>
      </c>
      <c r="M82" s="27">
        <f>SUM(M83:M86)</f>
        <v>0</v>
      </c>
      <c r="N82" s="27">
        <f>SUM(N83:N86)</f>
        <v>0</v>
      </c>
      <c r="O82" s="174"/>
    </row>
    <row r="83" spans="1:15" ht="22.5">
      <c r="A83" s="148"/>
      <c r="B83" s="170"/>
      <c r="C83" s="169"/>
      <c r="D83" s="101" t="s">
        <v>24</v>
      </c>
      <c r="E83" s="27">
        <f>F83+G83+L83+M83+N83</f>
        <v>0</v>
      </c>
      <c r="F83" s="27">
        <v>0</v>
      </c>
      <c r="G83" s="147"/>
      <c r="H83" s="147"/>
      <c r="I83" s="147"/>
      <c r="J83" s="147"/>
      <c r="K83" s="147"/>
      <c r="L83" s="27"/>
      <c r="M83" s="27"/>
      <c r="N83" s="27"/>
      <c r="O83" s="174"/>
    </row>
    <row r="84" spans="1:15" ht="33.75">
      <c r="A84" s="148"/>
      <c r="B84" s="170"/>
      <c r="C84" s="169"/>
      <c r="D84" s="101" t="s">
        <v>0</v>
      </c>
      <c r="E84" s="27">
        <f>F84+G84+L84+M84+N84</f>
        <v>0</v>
      </c>
      <c r="F84" s="27">
        <v>0</v>
      </c>
      <c r="G84" s="147"/>
      <c r="H84" s="147"/>
      <c r="I84" s="147"/>
      <c r="J84" s="147"/>
      <c r="K84" s="147"/>
      <c r="L84" s="27"/>
      <c r="M84" s="27"/>
      <c r="N84" s="27"/>
      <c r="O84" s="174"/>
    </row>
    <row r="85" spans="1:15" ht="45">
      <c r="A85" s="148"/>
      <c r="B85" s="170"/>
      <c r="C85" s="169"/>
      <c r="D85" s="54" t="s">
        <v>300</v>
      </c>
      <c r="E85" s="27">
        <f>F85+G85+L85+M85+N85</f>
        <v>0</v>
      </c>
      <c r="F85" s="27">
        <v>0</v>
      </c>
      <c r="G85" s="147"/>
      <c r="H85" s="147"/>
      <c r="I85" s="147"/>
      <c r="J85" s="147"/>
      <c r="K85" s="147"/>
      <c r="L85" s="27"/>
      <c r="M85" s="27"/>
      <c r="N85" s="27"/>
      <c r="O85" s="174"/>
    </row>
    <row r="86" spans="1:15" ht="22.5">
      <c r="A86" s="148"/>
      <c r="B86" s="170"/>
      <c r="C86" s="169"/>
      <c r="D86" s="54" t="s">
        <v>301</v>
      </c>
      <c r="E86" s="27">
        <f>F86+G86+L86+M86+N86</f>
        <v>0</v>
      </c>
      <c r="F86" s="27">
        <v>0</v>
      </c>
      <c r="G86" s="147"/>
      <c r="H86" s="147"/>
      <c r="I86" s="147"/>
      <c r="J86" s="147"/>
      <c r="K86" s="147"/>
      <c r="L86" s="27"/>
      <c r="M86" s="27"/>
      <c r="N86" s="27"/>
      <c r="O86" s="174"/>
    </row>
    <row r="87" spans="1:15" ht="15" customHeight="1">
      <c r="A87" s="148"/>
      <c r="B87" s="171" t="s">
        <v>55</v>
      </c>
      <c r="C87" s="148"/>
      <c r="D87" s="148"/>
      <c r="E87" s="167" t="s">
        <v>52</v>
      </c>
      <c r="F87" s="165" t="s">
        <v>3</v>
      </c>
      <c r="G87" s="167" t="s">
        <v>2</v>
      </c>
      <c r="H87" s="169" t="s">
        <v>236</v>
      </c>
      <c r="I87" s="169"/>
      <c r="J87" s="169"/>
      <c r="K87" s="169"/>
      <c r="L87" s="167" t="s">
        <v>53</v>
      </c>
      <c r="M87" s="167" t="s">
        <v>54</v>
      </c>
      <c r="N87" s="167" t="s">
        <v>279</v>
      </c>
      <c r="O87" s="174"/>
    </row>
    <row r="88" spans="1:15" ht="22.5">
      <c r="A88" s="148"/>
      <c r="B88" s="171"/>
      <c r="C88" s="148"/>
      <c r="D88" s="148"/>
      <c r="E88" s="167"/>
      <c r="F88" s="166"/>
      <c r="G88" s="167"/>
      <c r="H88" s="91" t="s">
        <v>232</v>
      </c>
      <c r="I88" s="91" t="s">
        <v>233</v>
      </c>
      <c r="J88" s="91" t="s">
        <v>234</v>
      </c>
      <c r="K88" s="91" t="s">
        <v>235</v>
      </c>
      <c r="L88" s="167"/>
      <c r="M88" s="167"/>
      <c r="N88" s="167"/>
      <c r="O88" s="174"/>
    </row>
    <row r="89" spans="1:15">
      <c r="A89" s="148"/>
      <c r="B89" s="171"/>
      <c r="C89" s="148"/>
      <c r="D89" s="148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174"/>
    </row>
    <row r="90" spans="1:15">
      <c r="A90" s="148" t="s">
        <v>116</v>
      </c>
      <c r="B90" s="170" t="s">
        <v>262</v>
      </c>
      <c r="C90" s="169"/>
      <c r="D90" s="101" t="s">
        <v>19</v>
      </c>
      <c r="E90" s="27">
        <f>F90+G90+L90+M90+N90</f>
        <v>0</v>
      </c>
      <c r="F90" s="27">
        <f>SUM(F91:F94)</f>
        <v>0</v>
      </c>
      <c r="G90" s="147">
        <f>SUM(G91:K94)</f>
        <v>0</v>
      </c>
      <c r="H90" s="147"/>
      <c r="I90" s="147"/>
      <c r="J90" s="147"/>
      <c r="K90" s="147"/>
      <c r="L90" s="27">
        <f>SUM(L91:L94)</f>
        <v>0</v>
      </c>
      <c r="M90" s="27">
        <f>SUM(M91:M94)</f>
        <v>0</v>
      </c>
      <c r="N90" s="27">
        <f>SUM(N91:N94)</f>
        <v>0</v>
      </c>
      <c r="O90" s="174"/>
    </row>
    <row r="91" spans="1:15" ht="22.5">
      <c r="A91" s="148"/>
      <c r="B91" s="170"/>
      <c r="C91" s="169"/>
      <c r="D91" s="101" t="s">
        <v>24</v>
      </c>
      <c r="E91" s="27">
        <f>F91+G91+L91+M91+N91</f>
        <v>0</v>
      </c>
      <c r="F91" s="27">
        <v>0</v>
      </c>
      <c r="G91" s="147"/>
      <c r="H91" s="147"/>
      <c r="I91" s="147"/>
      <c r="J91" s="147"/>
      <c r="K91" s="147"/>
      <c r="L91" s="27"/>
      <c r="M91" s="27"/>
      <c r="N91" s="27"/>
      <c r="O91" s="174"/>
    </row>
    <row r="92" spans="1:15" ht="33.75">
      <c r="A92" s="148"/>
      <c r="B92" s="170"/>
      <c r="C92" s="169"/>
      <c r="D92" s="101" t="s">
        <v>0</v>
      </c>
      <c r="E92" s="27">
        <f>F92+G92+L92+M92+N92</f>
        <v>0</v>
      </c>
      <c r="F92" s="27">
        <v>0</v>
      </c>
      <c r="G92" s="147"/>
      <c r="H92" s="147"/>
      <c r="I92" s="147"/>
      <c r="J92" s="147"/>
      <c r="K92" s="147"/>
      <c r="L92" s="27"/>
      <c r="M92" s="27"/>
      <c r="N92" s="27"/>
      <c r="O92" s="174"/>
    </row>
    <row r="93" spans="1:15" ht="45">
      <c r="A93" s="148"/>
      <c r="B93" s="170"/>
      <c r="C93" s="169"/>
      <c r="D93" s="54" t="s">
        <v>300</v>
      </c>
      <c r="E93" s="27">
        <f>F93+G93+L93+M93+N93</f>
        <v>0</v>
      </c>
      <c r="F93" s="27">
        <v>0</v>
      </c>
      <c r="G93" s="147"/>
      <c r="H93" s="147"/>
      <c r="I93" s="147"/>
      <c r="J93" s="147"/>
      <c r="K93" s="147"/>
      <c r="L93" s="27"/>
      <c r="M93" s="27"/>
      <c r="N93" s="27"/>
      <c r="O93" s="174"/>
    </row>
    <row r="94" spans="1:15" ht="22.5">
      <c r="A94" s="148"/>
      <c r="B94" s="170"/>
      <c r="C94" s="169"/>
      <c r="D94" s="54" t="s">
        <v>301</v>
      </c>
      <c r="E94" s="27">
        <f>F94+G94+L94+M94+N94</f>
        <v>0</v>
      </c>
      <c r="F94" s="27">
        <v>0</v>
      </c>
      <c r="G94" s="147"/>
      <c r="H94" s="147"/>
      <c r="I94" s="147"/>
      <c r="J94" s="147"/>
      <c r="K94" s="147"/>
      <c r="L94" s="27"/>
      <c r="M94" s="27"/>
      <c r="N94" s="27"/>
      <c r="O94" s="174"/>
    </row>
    <row r="95" spans="1:15" ht="15" customHeight="1">
      <c r="A95" s="148"/>
      <c r="B95" s="171" t="s">
        <v>55</v>
      </c>
      <c r="C95" s="148"/>
      <c r="D95" s="148"/>
      <c r="E95" s="167" t="s">
        <v>52</v>
      </c>
      <c r="F95" s="165" t="s">
        <v>3</v>
      </c>
      <c r="G95" s="167" t="s">
        <v>2</v>
      </c>
      <c r="H95" s="169" t="s">
        <v>236</v>
      </c>
      <c r="I95" s="169"/>
      <c r="J95" s="169"/>
      <c r="K95" s="169"/>
      <c r="L95" s="167" t="s">
        <v>53</v>
      </c>
      <c r="M95" s="167" t="s">
        <v>54</v>
      </c>
      <c r="N95" s="167" t="s">
        <v>279</v>
      </c>
      <c r="O95" s="174"/>
    </row>
    <row r="96" spans="1:15" ht="22.5">
      <c r="A96" s="148"/>
      <c r="B96" s="171"/>
      <c r="C96" s="148"/>
      <c r="D96" s="148"/>
      <c r="E96" s="167"/>
      <c r="F96" s="166"/>
      <c r="G96" s="167"/>
      <c r="H96" s="91" t="s">
        <v>232</v>
      </c>
      <c r="I96" s="91" t="s">
        <v>233</v>
      </c>
      <c r="J96" s="91" t="s">
        <v>234</v>
      </c>
      <c r="K96" s="91" t="s">
        <v>235</v>
      </c>
      <c r="L96" s="167"/>
      <c r="M96" s="167"/>
      <c r="N96" s="167"/>
      <c r="O96" s="174"/>
    </row>
    <row r="97" spans="1:15">
      <c r="A97" s="148"/>
      <c r="B97" s="171"/>
      <c r="C97" s="148"/>
      <c r="D97" s="148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174"/>
    </row>
    <row r="98" spans="1:15">
      <c r="A98" s="148" t="s">
        <v>117</v>
      </c>
      <c r="B98" s="170" t="s">
        <v>268</v>
      </c>
      <c r="C98" s="169" t="s">
        <v>303</v>
      </c>
      <c r="D98" s="101" t="s">
        <v>19</v>
      </c>
      <c r="E98" s="27">
        <f>F98+G98+L98+M98+N98</f>
        <v>3151203.30589</v>
      </c>
      <c r="F98" s="27">
        <f>SUM(F99:F102)</f>
        <v>621134.86095</v>
      </c>
      <c r="G98" s="147">
        <f>SUM(G99:K102)</f>
        <v>684546.94493999996</v>
      </c>
      <c r="H98" s="147"/>
      <c r="I98" s="147"/>
      <c r="J98" s="147"/>
      <c r="K98" s="147"/>
      <c r="L98" s="27">
        <f>SUM(L99:L102)</f>
        <v>607638.5</v>
      </c>
      <c r="M98" s="27">
        <f>SUM(M99:M102)</f>
        <v>618941.5</v>
      </c>
      <c r="N98" s="27">
        <f>SUM(N99:N102)</f>
        <v>618941.5</v>
      </c>
      <c r="O98" s="169" t="s">
        <v>289</v>
      </c>
    </row>
    <row r="99" spans="1:15" ht="22.5">
      <c r="A99" s="148"/>
      <c r="B99" s="170"/>
      <c r="C99" s="169"/>
      <c r="D99" s="101" t="s">
        <v>24</v>
      </c>
      <c r="E99" s="27">
        <f>F99+G99+L99+M99+N99</f>
        <v>0</v>
      </c>
      <c r="F99" s="27">
        <v>0</v>
      </c>
      <c r="G99" s="147"/>
      <c r="H99" s="147"/>
      <c r="I99" s="147"/>
      <c r="J99" s="147"/>
      <c r="K99" s="147"/>
      <c r="L99" s="27"/>
      <c r="M99" s="27"/>
      <c r="N99" s="27"/>
      <c r="O99" s="169"/>
    </row>
    <row r="100" spans="1:15" ht="33.75">
      <c r="A100" s="148"/>
      <c r="B100" s="170"/>
      <c r="C100" s="169"/>
      <c r="D100" s="101" t="s">
        <v>0</v>
      </c>
      <c r="E100" s="27">
        <f>F100+G100+L100+M100+N100</f>
        <v>0</v>
      </c>
      <c r="F100" s="27">
        <v>0</v>
      </c>
      <c r="G100" s="147"/>
      <c r="H100" s="147"/>
      <c r="I100" s="147"/>
      <c r="J100" s="147"/>
      <c r="K100" s="147"/>
      <c r="L100" s="27"/>
      <c r="M100" s="27"/>
      <c r="N100" s="27"/>
      <c r="O100" s="169"/>
    </row>
    <row r="101" spans="1:15" ht="45">
      <c r="A101" s="148"/>
      <c r="B101" s="170"/>
      <c r="C101" s="169"/>
      <c r="D101" s="54" t="s">
        <v>300</v>
      </c>
      <c r="E101" s="27">
        <f>F101+G101+L101+M101+N101</f>
        <v>2512630.7355499999</v>
      </c>
      <c r="F101" s="27">
        <v>502007.29061000003</v>
      </c>
      <c r="G101" s="147">
        <v>556246.94493999996</v>
      </c>
      <c r="H101" s="147"/>
      <c r="I101" s="147"/>
      <c r="J101" s="147"/>
      <c r="K101" s="147"/>
      <c r="L101" s="27">
        <v>473093.5</v>
      </c>
      <c r="M101" s="27">
        <v>490641.5</v>
      </c>
      <c r="N101" s="27">
        <v>490641.5</v>
      </c>
      <c r="O101" s="169"/>
    </row>
    <row r="102" spans="1:15" ht="22.5">
      <c r="A102" s="148"/>
      <c r="B102" s="170"/>
      <c r="C102" s="169"/>
      <c r="D102" s="54" t="s">
        <v>301</v>
      </c>
      <c r="E102" s="27">
        <f>F102+G102+L102+M102+N102</f>
        <v>638572.57033999998</v>
      </c>
      <c r="F102" s="27">
        <v>119127.57034000001</v>
      </c>
      <c r="G102" s="147">
        <v>128300</v>
      </c>
      <c r="H102" s="147"/>
      <c r="I102" s="147"/>
      <c r="J102" s="147"/>
      <c r="K102" s="147"/>
      <c r="L102" s="27">
        <f>128300+6245</f>
        <v>134545</v>
      </c>
      <c r="M102" s="27">
        <v>128300</v>
      </c>
      <c r="N102" s="27">
        <v>128300</v>
      </c>
      <c r="O102" s="169"/>
    </row>
    <row r="103" spans="1:15" ht="15" customHeight="1">
      <c r="A103" s="148"/>
      <c r="B103" s="171" t="s">
        <v>291</v>
      </c>
      <c r="C103" s="148"/>
      <c r="D103" s="148"/>
      <c r="E103" s="167" t="s">
        <v>52</v>
      </c>
      <c r="F103" s="165" t="s">
        <v>3</v>
      </c>
      <c r="G103" s="167" t="s">
        <v>2</v>
      </c>
      <c r="H103" s="169" t="s">
        <v>236</v>
      </c>
      <c r="I103" s="169"/>
      <c r="J103" s="169"/>
      <c r="K103" s="169"/>
      <c r="L103" s="167" t="s">
        <v>53</v>
      </c>
      <c r="M103" s="167" t="s">
        <v>54</v>
      </c>
      <c r="N103" s="167" t="s">
        <v>279</v>
      </c>
      <c r="O103" s="169"/>
    </row>
    <row r="104" spans="1:15" ht="22.5">
      <c r="A104" s="148"/>
      <c r="B104" s="171"/>
      <c r="C104" s="148"/>
      <c r="D104" s="148"/>
      <c r="E104" s="167"/>
      <c r="F104" s="166"/>
      <c r="G104" s="167"/>
      <c r="H104" s="91" t="s">
        <v>232</v>
      </c>
      <c r="I104" s="91" t="s">
        <v>233</v>
      </c>
      <c r="J104" s="91" t="s">
        <v>234</v>
      </c>
      <c r="K104" s="91" t="s">
        <v>235</v>
      </c>
      <c r="L104" s="167"/>
      <c r="M104" s="167"/>
      <c r="N104" s="167"/>
      <c r="O104" s="169"/>
    </row>
    <row r="105" spans="1:15">
      <c r="A105" s="148"/>
      <c r="B105" s="171"/>
      <c r="C105" s="148"/>
      <c r="D105" s="148"/>
      <c r="E105" s="93">
        <v>82833</v>
      </c>
      <c r="F105" s="93">
        <v>16245</v>
      </c>
      <c r="G105" s="93">
        <v>16647</v>
      </c>
      <c r="H105" s="93">
        <v>16647</v>
      </c>
      <c r="I105" s="93">
        <v>16647</v>
      </c>
      <c r="J105" s="93">
        <v>16647</v>
      </c>
      <c r="K105" s="93">
        <v>16647</v>
      </c>
      <c r="L105" s="93">
        <v>16647</v>
      </c>
      <c r="M105" s="93">
        <v>16647</v>
      </c>
      <c r="N105" s="93">
        <v>16647</v>
      </c>
      <c r="O105" s="169"/>
    </row>
    <row r="106" spans="1:15" ht="15" customHeight="1">
      <c r="A106" s="164" t="s">
        <v>118</v>
      </c>
      <c r="B106" s="183" t="s">
        <v>273</v>
      </c>
      <c r="C106" s="163" t="s">
        <v>303</v>
      </c>
      <c r="D106" s="98" t="s">
        <v>19</v>
      </c>
      <c r="E106" s="75">
        <f>F106+G106+L106+M106+N106</f>
        <v>142623.07517</v>
      </c>
      <c r="F106" s="75">
        <f>SUM(F107:F110)</f>
        <v>5697.2129599999998</v>
      </c>
      <c r="G106" s="149">
        <f>SUM(G107:K110)</f>
        <v>34325.862209999999</v>
      </c>
      <c r="H106" s="149"/>
      <c r="I106" s="149"/>
      <c r="J106" s="149"/>
      <c r="K106" s="149"/>
      <c r="L106" s="75">
        <f>SUM(L107:L110)</f>
        <v>34200</v>
      </c>
      <c r="M106" s="75">
        <f>SUM(M107:M110)</f>
        <v>34200</v>
      </c>
      <c r="N106" s="75">
        <f>SUM(N107:N110)</f>
        <v>34200</v>
      </c>
      <c r="O106" s="163" t="s">
        <v>289</v>
      </c>
    </row>
    <row r="107" spans="1:15" ht="22.5">
      <c r="A107" s="164"/>
      <c r="B107" s="183"/>
      <c r="C107" s="163"/>
      <c r="D107" s="98" t="s">
        <v>24</v>
      </c>
      <c r="E107" s="75">
        <f>F107+G107+L107+M107+N107</f>
        <v>0</v>
      </c>
      <c r="F107" s="75">
        <v>0</v>
      </c>
      <c r="G107" s="149"/>
      <c r="H107" s="149"/>
      <c r="I107" s="149"/>
      <c r="J107" s="149"/>
      <c r="K107" s="149"/>
      <c r="L107" s="75"/>
      <c r="M107" s="75"/>
      <c r="N107" s="75"/>
      <c r="O107" s="163"/>
    </row>
    <row r="108" spans="1:15" ht="33.75">
      <c r="A108" s="164"/>
      <c r="B108" s="183"/>
      <c r="C108" s="163"/>
      <c r="D108" s="98" t="s">
        <v>0</v>
      </c>
      <c r="E108" s="75">
        <f>F108+G108+L108+M108+N108</f>
        <v>0</v>
      </c>
      <c r="F108" s="75">
        <v>0</v>
      </c>
      <c r="G108" s="149"/>
      <c r="H108" s="149"/>
      <c r="I108" s="149"/>
      <c r="J108" s="149"/>
      <c r="K108" s="149"/>
      <c r="L108" s="75"/>
      <c r="M108" s="75"/>
      <c r="N108" s="75"/>
      <c r="O108" s="163"/>
    </row>
    <row r="109" spans="1:15" ht="45">
      <c r="A109" s="164"/>
      <c r="B109" s="183"/>
      <c r="C109" s="163"/>
      <c r="D109" s="76" t="s">
        <v>300</v>
      </c>
      <c r="E109" s="75">
        <f>F109+G109+L109+M109+N109</f>
        <v>142623.07517</v>
      </c>
      <c r="F109" s="75">
        <v>5697.2129599999998</v>
      </c>
      <c r="G109" s="149">
        <v>34325.862209999999</v>
      </c>
      <c r="H109" s="149"/>
      <c r="I109" s="149"/>
      <c r="J109" s="149"/>
      <c r="K109" s="149"/>
      <c r="L109" s="75">
        <v>34200</v>
      </c>
      <c r="M109" s="75">
        <v>34200</v>
      </c>
      <c r="N109" s="75">
        <v>34200</v>
      </c>
      <c r="O109" s="163"/>
    </row>
    <row r="110" spans="1:15" ht="22.5">
      <c r="A110" s="164"/>
      <c r="B110" s="183"/>
      <c r="C110" s="163"/>
      <c r="D110" s="76" t="s">
        <v>301</v>
      </c>
      <c r="E110" s="75">
        <f>F110+G110+L110+M110+N110</f>
        <v>0</v>
      </c>
      <c r="F110" s="75">
        <v>0</v>
      </c>
      <c r="G110" s="149"/>
      <c r="H110" s="149"/>
      <c r="I110" s="149"/>
      <c r="J110" s="149"/>
      <c r="K110" s="149"/>
      <c r="L110" s="75"/>
      <c r="M110" s="75"/>
      <c r="N110" s="75"/>
      <c r="O110" s="163"/>
    </row>
    <row r="111" spans="1:15" ht="15" customHeight="1">
      <c r="A111" s="164"/>
      <c r="B111" s="156" t="s">
        <v>292</v>
      </c>
      <c r="C111" s="164"/>
      <c r="D111" s="164"/>
      <c r="E111" s="146" t="s">
        <v>52</v>
      </c>
      <c r="F111" s="160" t="s">
        <v>3</v>
      </c>
      <c r="G111" s="146" t="s">
        <v>2</v>
      </c>
      <c r="H111" s="163" t="s">
        <v>236</v>
      </c>
      <c r="I111" s="163"/>
      <c r="J111" s="163"/>
      <c r="K111" s="163"/>
      <c r="L111" s="146" t="s">
        <v>53</v>
      </c>
      <c r="M111" s="146" t="s">
        <v>54</v>
      </c>
      <c r="N111" s="146" t="s">
        <v>279</v>
      </c>
      <c r="O111" s="163"/>
    </row>
    <row r="112" spans="1:15" ht="22.5">
      <c r="A112" s="164"/>
      <c r="B112" s="156"/>
      <c r="C112" s="164"/>
      <c r="D112" s="164"/>
      <c r="E112" s="146"/>
      <c r="F112" s="162"/>
      <c r="G112" s="146"/>
      <c r="H112" s="94" t="s">
        <v>232</v>
      </c>
      <c r="I112" s="94" t="s">
        <v>233</v>
      </c>
      <c r="J112" s="94" t="s">
        <v>234</v>
      </c>
      <c r="K112" s="94" t="s">
        <v>235</v>
      </c>
      <c r="L112" s="146"/>
      <c r="M112" s="146"/>
      <c r="N112" s="146"/>
      <c r="O112" s="163"/>
    </row>
    <row r="113" spans="1:15">
      <c r="A113" s="164"/>
      <c r="B113" s="156"/>
      <c r="C113" s="164"/>
      <c r="D113" s="164"/>
      <c r="E113" s="100">
        <v>7</v>
      </c>
      <c r="F113" s="100">
        <v>1</v>
      </c>
      <c r="G113" s="100">
        <v>3</v>
      </c>
      <c r="H113" s="100">
        <v>0</v>
      </c>
      <c r="I113" s="100">
        <v>0</v>
      </c>
      <c r="J113" s="100">
        <v>3</v>
      </c>
      <c r="K113" s="100">
        <v>3</v>
      </c>
      <c r="L113" s="100">
        <v>1</v>
      </c>
      <c r="M113" s="100">
        <v>1</v>
      </c>
      <c r="N113" s="100">
        <v>1</v>
      </c>
      <c r="O113" s="163"/>
    </row>
    <row r="114" spans="1:15" ht="15" customHeight="1">
      <c r="A114" s="148" t="s">
        <v>119</v>
      </c>
      <c r="B114" s="170" t="s">
        <v>263</v>
      </c>
      <c r="C114" s="169" t="s">
        <v>303</v>
      </c>
      <c r="D114" s="101" t="s">
        <v>19</v>
      </c>
      <c r="E114" s="27">
        <f>F114+G114+L114+M114+N114</f>
        <v>716631.91466999997</v>
      </c>
      <c r="F114" s="27">
        <f>SUM(F115:F118)</f>
        <v>77436.152759999997</v>
      </c>
      <c r="G114" s="147">
        <f>SUM(G115:K118)</f>
        <v>96885.761910000001</v>
      </c>
      <c r="H114" s="147"/>
      <c r="I114" s="147"/>
      <c r="J114" s="147"/>
      <c r="K114" s="147"/>
      <c r="L114" s="27">
        <f>SUM(L115:L118)</f>
        <v>180770</v>
      </c>
      <c r="M114" s="27">
        <f>SUM(M115:M118)</f>
        <v>180770</v>
      </c>
      <c r="N114" s="27">
        <f>SUM(N115:N118)</f>
        <v>180770</v>
      </c>
      <c r="O114" s="169" t="s">
        <v>289</v>
      </c>
    </row>
    <row r="115" spans="1:15" ht="22.5">
      <c r="A115" s="148"/>
      <c r="B115" s="170"/>
      <c r="C115" s="169"/>
      <c r="D115" s="101" t="s">
        <v>24</v>
      </c>
      <c r="E115" s="27">
        <f>F115+G115+L115+M115+N115</f>
        <v>0</v>
      </c>
      <c r="F115" s="27">
        <v>0</v>
      </c>
      <c r="G115" s="147"/>
      <c r="H115" s="147"/>
      <c r="I115" s="147"/>
      <c r="J115" s="147"/>
      <c r="K115" s="147"/>
      <c r="L115" s="27"/>
      <c r="M115" s="27"/>
      <c r="N115" s="27"/>
      <c r="O115" s="169"/>
    </row>
    <row r="116" spans="1:15" ht="33.75">
      <c r="A116" s="148"/>
      <c r="B116" s="170"/>
      <c r="C116" s="169"/>
      <c r="D116" s="101" t="s">
        <v>0</v>
      </c>
      <c r="E116" s="27">
        <f>F116+G116+L116+M116+N116</f>
        <v>0</v>
      </c>
      <c r="F116" s="27">
        <v>0</v>
      </c>
      <c r="G116" s="147"/>
      <c r="H116" s="147"/>
      <c r="I116" s="147"/>
      <c r="J116" s="147"/>
      <c r="K116" s="147"/>
      <c r="L116" s="27"/>
      <c r="M116" s="27"/>
      <c r="N116" s="27"/>
      <c r="O116" s="169"/>
    </row>
    <row r="117" spans="1:15" ht="45">
      <c r="A117" s="148"/>
      <c r="B117" s="170"/>
      <c r="C117" s="169"/>
      <c r="D117" s="54" t="s">
        <v>300</v>
      </c>
      <c r="E117" s="27">
        <f>F117+G117+L117+M117+N117</f>
        <v>716631.91466999997</v>
      </c>
      <c r="F117" s="27">
        <v>77436.152759999997</v>
      </c>
      <c r="G117" s="147">
        <v>96885.761910000001</v>
      </c>
      <c r="H117" s="147"/>
      <c r="I117" s="147"/>
      <c r="J117" s="147"/>
      <c r="K117" s="147"/>
      <c r="L117" s="27">
        <v>180770</v>
      </c>
      <c r="M117" s="27">
        <v>180770</v>
      </c>
      <c r="N117" s="27">
        <v>180770</v>
      </c>
      <c r="O117" s="169"/>
    </row>
    <row r="118" spans="1:15" ht="22.5">
      <c r="A118" s="148"/>
      <c r="B118" s="170"/>
      <c r="C118" s="169"/>
      <c r="D118" s="54" t="s">
        <v>301</v>
      </c>
      <c r="E118" s="27">
        <f>F118+G118+L118+M118+N118</f>
        <v>0</v>
      </c>
      <c r="F118" s="27">
        <v>0</v>
      </c>
      <c r="G118" s="147"/>
      <c r="H118" s="147"/>
      <c r="I118" s="147"/>
      <c r="J118" s="147"/>
      <c r="K118" s="147"/>
      <c r="L118" s="27"/>
      <c r="M118" s="27"/>
      <c r="N118" s="27"/>
      <c r="O118" s="169"/>
    </row>
    <row r="119" spans="1:15" ht="15" customHeight="1">
      <c r="A119" s="148"/>
      <c r="B119" s="171" t="s">
        <v>293</v>
      </c>
      <c r="C119" s="148"/>
      <c r="D119" s="148"/>
      <c r="E119" s="167" t="s">
        <v>52</v>
      </c>
      <c r="F119" s="165" t="s">
        <v>3</v>
      </c>
      <c r="G119" s="167" t="s">
        <v>2</v>
      </c>
      <c r="H119" s="169" t="s">
        <v>236</v>
      </c>
      <c r="I119" s="169"/>
      <c r="J119" s="169"/>
      <c r="K119" s="169"/>
      <c r="L119" s="167" t="s">
        <v>53</v>
      </c>
      <c r="M119" s="167" t="s">
        <v>54</v>
      </c>
      <c r="N119" s="167" t="s">
        <v>279</v>
      </c>
      <c r="O119" s="169"/>
    </row>
    <row r="120" spans="1:15" ht="22.5">
      <c r="A120" s="148"/>
      <c r="B120" s="171"/>
      <c r="C120" s="148"/>
      <c r="D120" s="148"/>
      <c r="E120" s="167"/>
      <c r="F120" s="166"/>
      <c r="G120" s="167"/>
      <c r="H120" s="91" t="s">
        <v>232</v>
      </c>
      <c r="I120" s="91" t="s">
        <v>233</v>
      </c>
      <c r="J120" s="91" t="s">
        <v>234</v>
      </c>
      <c r="K120" s="91" t="s">
        <v>235</v>
      </c>
      <c r="L120" s="167"/>
      <c r="M120" s="167"/>
      <c r="N120" s="167"/>
      <c r="O120" s="169"/>
    </row>
    <row r="121" spans="1:15">
      <c r="A121" s="148"/>
      <c r="B121" s="171"/>
      <c r="C121" s="148"/>
      <c r="D121" s="148"/>
      <c r="E121" s="93">
        <v>58</v>
      </c>
      <c r="F121" s="93">
        <v>58</v>
      </c>
      <c r="G121" s="93">
        <v>58</v>
      </c>
      <c r="H121" s="93">
        <v>58</v>
      </c>
      <c r="I121" s="93">
        <v>58</v>
      </c>
      <c r="J121" s="93">
        <v>58</v>
      </c>
      <c r="K121" s="93">
        <v>58</v>
      </c>
      <c r="L121" s="93">
        <v>58</v>
      </c>
      <c r="M121" s="93">
        <v>58</v>
      </c>
      <c r="N121" s="93">
        <v>58</v>
      </c>
      <c r="O121" s="169"/>
    </row>
    <row r="122" spans="1:15">
      <c r="A122" s="148" t="s">
        <v>120</v>
      </c>
      <c r="B122" s="170" t="s">
        <v>264</v>
      </c>
      <c r="C122" s="169" t="s">
        <v>303</v>
      </c>
      <c r="D122" s="101" t="s">
        <v>19</v>
      </c>
      <c r="E122" s="27">
        <f>F122+G122+L122+M122+N122</f>
        <v>621900.57027999999</v>
      </c>
      <c r="F122" s="27">
        <f>SUM(F123:F126)</f>
        <v>159250.08665000001</v>
      </c>
      <c r="G122" s="147">
        <f>SUM(G123:K126)</f>
        <v>111215.48363</v>
      </c>
      <c r="H122" s="147"/>
      <c r="I122" s="147"/>
      <c r="J122" s="147"/>
      <c r="K122" s="147"/>
      <c r="L122" s="27">
        <f>SUM(L123:L126)</f>
        <v>119435</v>
      </c>
      <c r="M122" s="27">
        <f>SUM(M123:M126)</f>
        <v>116000</v>
      </c>
      <c r="N122" s="27">
        <f>SUM(N123:N126)</f>
        <v>116000</v>
      </c>
      <c r="O122" s="169" t="s">
        <v>289</v>
      </c>
    </row>
    <row r="123" spans="1:15" ht="22.5">
      <c r="A123" s="148"/>
      <c r="B123" s="170"/>
      <c r="C123" s="169"/>
      <c r="D123" s="101" t="s">
        <v>24</v>
      </c>
      <c r="E123" s="27">
        <f>F123+G123+L123+M123+N123</f>
        <v>0</v>
      </c>
      <c r="F123" s="27">
        <v>0</v>
      </c>
      <c r="G123" s="147"/>
      <c r="H123" s="147"/>
      <c r="I123" s="147"/>
      <c r="J123" s="147"/>
      <c r="K123" s="147"/>
      <c r="L123" s="27"/>
      <c r="M123" s="27"/>
      <c r="N123" s="27"/>
      <c r="O123" s="169"/>
    </row>
    <row r="124" spans="1:15" ht="33.75">
      <c r="A124" s="148"/>
      <c r="B124" s="170"/>
      <c r="C124" s="169"/>
      <c r="D124" s="101" t="s">
        <v>0</v>
      </c>
      <c r="E124" s="27">
        <f>F124+G124+L124+M124+N124</f>
        <v>0</v>
      </c>
      <c r="F124" s="27">
        <v>0</v>
      </c>
      <c r="G124" s="147"/>
      <c r="H124" s="147"/>
      <c r="I124" s="147"/>
      <c r="J124" s="147"/>
      <c r="K124" s="147"/>
      <c r="L124" s="27"/>
      <c r="M124" s="27"/>
      <c r="N124" s="27"/>
      <c r="O124" s="169"/>
    </row>
    <row r="125" spans="1:15" ht="45">
      <c r="A125" s="148"/>
      <c r="B125" s="170"/>
      <c r="C125" s="169"/>
      <c r="D125" s="54" t="s">
        <v>300</v>
      </c>
      <c r="E125" s="27">
        <f>F125+G125+L125+M125+N125</f>
        <v>621900.57027999999</v>
      </c>
      <c r="F125" s="27">
        <v>159250.08665000001</v>
      </c>
      <c r="G125" s="147">
        <v>111215.48363</v>
      </c>
      <c r="H125" s="147"/>
      <c r="I125" s="147"/>
      <c r="J125" s="147"/>
      <c r="K125" s="147"/>
      <c r="L125" s="27">
        <v>119435</v>
      </c>
      <c r="M125" s="27">
        <v>116000</v>
      </c>
      <c r="N125" s="27">
        <v>116000</v>
      </c>
      <c r="O125" s="169"/>
    </row>
    <row r="126" spans="1:15" ht="22.5">
      <c r="A126" s="148"/>
      <c r="B126" s="170"/>
      <c r="C126" s="169"/>
      <c r="D126" s="54" t="s">
        <v>301</v>
      </c>
      <c r="E126" s="27">
        <f>F126+G126+L126+M126+N126</f>
        <v>0</v>
      </c>
      <c r="F126" s="27">
        <v>0</v>
      </c>
      <c r="G126" s="147"/>
      <c r="H126" s="147"/>
      <c r="I126" s="147"/>
      <c r="J126" s="147"/>
      <c r="K126" s="147"/>
      <c r="L126" s="27"/>
      <c r="M126" s="27"/>
      <c r="N126" s="27"/>
      <c r="O126" s="169"/>
    </row>
    <row r="127" spans="1:15" ht="15" customHeight="1">
      <c r="A127" s="148"/>
      <c r="B127" s="171" t="s">
        <v>294</v>
      </c>
      <c r="C127" s="148"/>
      <c r="D127" s="148"/>
      <c r="E127" s="167" t="s">
        <v>52</v>
      </c>
      <c r="F127" s="165" t="s">
        <v>3</v>
      </c>
      <c r="G127" s="167" t="s">
        <v>2</v>
      </c>
      <c r="H127" s="169" t="s">
        <v>236</v>
      </c>
      <c r="I127" s="169"/>
      <c r="J127" s="169"/>
      <c r="K127" s="169"/>
      <c r="L127" s="167" t="s">
        <v>53</v>
      </c>
      <c r="M127" s="167" t="s">
        <v>54</v>
      </c>
      <c r="N127" s="167" t="s">
        <v>279</v>
      </c>
      <c r="O127" s="169"/>
    </row>
    <row r="128" spans="1:15" ht="22.5">
      <c r="A128" s="148"/>
      <c r="B128" s="171"/>
      <c r="C128" s="148"/>
      <c r="D128" s="148"/>
      <c r="E128" s="167"/>
      <c r="F128" s="166"/>
      <c r="G128" s="167"/>
      <c r="H128" s="91" t="s">
        <v>232</v>
      </c>
      <c r="I128" s="91" t="s">
        <v>233</v>
      </c>
      <c r="J128" s="91" t="s">
        <v>234</v>
      </c>
      <c r="K128" s="91" t="s">
        <v>235</v>
      </c>
      <c r="L128" s="167"/>
      <c r="M128" s="167"/>
      <c r="N128" s="167"/>
      <c r="O128" s="169"/>
    </row>
    <row r="129" spans="1:15">
      <c r="A129" s="148"/>
      <c r="B129" s="171"/>
      <c r="C129" s="148"/>
      <c r="D129" s="148"/>
      <c r="E129" s="93">
        <v>58</v>
      </c>
      <c r="F129" s="93">
        <v>58</v>
      </c>
      <c r="G129" s="93">
        <v>58</v>
      </c>
      <c r="H129" s="93">
        <v>58</v>
      </c>
      <c r="I129" s="93">
        <v>58</v>
      </c>
      <c r="J129" s="93">
        <v>58</v>
      </c>
      <c r="K129" s="93">
        <v>58</v>
      </c>
      <c r="L129" s="93">
        <v>58</v>
      </c>
      <c r="M129" s="93">
        <v>58</v>
      </c>
      <c r="N129" s="93">
        <v>58</v>
      </c>
      <c r="O129" s="169"/>
    </row>
    <row r="130" spans="1:15">
      <c r="A130" s="148" t="s">
        <v>257</v>
      </c>
      <c r="B130" s="170" t="s">
        <v>265</v>
      </c>
      <c r="C130" s="169"/>
      <c r="D130" s="101" t="s">
        <v>19</v>
      </c>
      <c r="E130" s="27">
        <f>F130+G130+L130+M130+N130</f>
        <v>0</v>
      </c>
      <c r="F130" s="27">
        <f>SUM(F131:F134)</f>
        <v>0</v>
      </c>
      <c r="G130" s="147">
        <f>SUM(G131:K134)</f>
        <v>0</v>
      </c>
      <c r="H130" s="147"/>
      <c r="I130" s="147"/>
      <c r="J130" s="147"/>
      <c r="K130" s="147"/>
      <c r="L130" s="27">
        <f>SUM(L131:L134)</f>
        <v>0</v>
      </c>
      <c r="M130" s="27">
        <f>SUM(M131:M134)</f>
        <v>0</v>
      </c>
      <c r="N130" s="27">
        <f>SUM(N131:N134)</f>
        <v>0</v>
      </c>
      <c r="O130" s="174"/>
    </row>
    <row r="131" spans="1:15" ht="22.5">
      <c r="A131" s="148"/>
      <c r="B131" s="170"/>
      <c r="C131" s="169"/>
      <c r="D131" s="101" t="s">
        <v>24</v>
      </c>
      <c r="E131" s="27">
        <f>F131+G131+L131+M131+N131</f>
        <v>0</v>
      </c>
      <c r="F131" s="27">
        <v>0</v>
      </c>
      <c r="G131" s="147"/>
      <c r="H131" s="147"/>
      <c r="I131" s="147"/>
      <c r="J131" s="147"/>
      <c r="K131" s="147"/>
      <c r="L131" s="27"/>
      <c r="M131" s="27"/>
      <c r="N131" s="27"/>
      <c r="O131" s="174"/>
    </row>
    <row r="132" spans="1:15" ht="33.75">
      <c r="A132" s="148"/>
      <c r="B132" s="170"/>
      <c r="C132" s="169"/>
      <c r="D132" s="101" t="s">
        <v>0</v>
      </c>
      <c r="E132" s="27">
        <f>F132+G132+L132+M132+N132</f>
        <v>0</v>
      </c>
      <c r="F132" s="27">
        <v>0</v>
      </c>
      <c r="G132" s="147"/>
      <c r="H132" s="147"/>
      <c r="I132" s="147"/>
      <c r="J132" s="147"/>
      <c r="K132" s="147"/>
      <c r="L132" s="27"/>
      <c r="M132" s="27"/>
      <c r="N132" s="27"/>
      <c r="O132" s="174"/>
    </row>
    <row r="133" spans="1:15" ht="45">
      <c r="A133" s="148"/>
      <c r="B133" s="170"/>
      <c r="C133" s="169"/>
      <c r="D133" s="54" t="s">
        <v>300</v>
      </c>
      <c r="E133" s="27">
        <f>F133+G133+L133+M133+N133</f>
        <v>0</v>
      </c>
      <c r="F133" s="27">
        <v>0</v>
      </c>
      <c r="G133" s="147"/>
      <c r="H133" s="147"/>
      <c r="I133" s="147"/>
      <c r="J133" s="147"/>
      <c r="K133" s="147"/>
      <c r="L133" s="27"/>
      <c r="M133" s="27"/>
      <c r="N133" s="27"/>
      <c r="O133" s="174"/>
    </row>
    <row r="134" spans="1:15" ht="22.5">
      <c r="A134" s="148"/>
      <c r="B134" s="170"/>
      <c r="C134" s="169"/>
      <c r="D134" s="54" t="s">
        <v>301</v>
      </c>
      <c r="E134" s="27">
        <f>F134+G134+L134+M134+N134</f>
        <v>0</v>
      </c>
      <c r="F134" s="27">
        <v>0</v>
      </c>
      <c r="G134" s="147"/>
      <c r="H134" s="147"/>
      <c r="I134" s="147"/>
      <c r="J134" s="147"/>
      <c r="K134" s="147"/>
      <c r="L134" s="27"/>
      <c r="M134" s="27"/>
      <c r="N134" s="27"/>
      <c r="O134" s="174"/>
    </row>
    <row r="135" spans="1:15" ht="15" customHeight="1">
      <c r="A135" s="148"/>
      <c r="B135" s="171" t="s">
        <v>55</v>
      </c>
      <c r="C135" s="148"/>
      <c r="D135" s="148"/>
      <c r="E135" s="167" t="s">
        <v>52</v>
      </c>
      <c r="F135" s="165" t="s">
        <v>3</v>
      </c>
      <c r="G135" s="167" t="s">
        <v>2</v>
      </c>
      <c r="H135" s="169" t="s">
        <v>236</v>
      </c>
      <c r="I135" s="169"/>
      <c r="J135" s="169"/>
      <c r="K135" s="169"/>
      <c r="L135" s="167" t="s">
        <v>53</v>
      </c>
      <c r="M135" s="167" t="s">
        <v>54</v>
      </c>
      <c r="N135" s="167" t="s">
        <v>279</v>
      </c>
      <c r="O135" s="174"/>
    </row>
    <row r="136" spans="1:15" ht="22.5">
      <c r="A136" s="148"/>
      <c r="B136" s="171"/>
      <c r="C136" s="148"/>
      <c r="D136" s="148"/>
      <c r="E136" s="167"/>
      <c r="F136" s="166"/>
      <c r="G136" s="167"/>
      <c r="H136" s="91" t="s">
        <v>232</v>
      </c>
      <c r="I136" s="91" t="s">
        <v>233</v>
      </c>
      <c r="J136" s="91" t="s">
        <v>234</v>
      </c>
      <c r="K136" s="91" t="s">
        <v>235</v>
      </c>
      <c r="L136" s="167"/>
      <c r="M136" s="167"/>
      <c r="N136" s="167"/>
      <c r="O136" s="174"/>
    </row>
    <row r="137" spans="1:15">
      <c r="A137" s="148"/>
      <c r="B137" s="171"/>
      <c r="C137" s="148"/>
      <c r="D137" s="148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174"/>
    </row>
    <row r="138" spans="1:15">
      <c r="A138" s="148" t="s">
        <v>318</v>
      </c>
      <c r="B138" s="170" t="s">
        <v>266</v>
      </c>
      <c r="C138" s="169"/>
      <c r="D138" s="101" t="s">
        <v>19</v>
      </c>
      <c r="E138" s="27">
        <f>F138+G138+L138+M138+N138</f>
        <v>0</v>
      </c>
      <c r="F138" s="27">
        <f>SUM(F139:F142)</f>
        <v>0</v>
      </c>
      <c r="G138" s="147">
        <f>SUM(G139:K142)</f>
        <v>0</v>
      </c>
      <c r="H138" s="147"/>
      <c r="I138" s="147"/>
      <c r="J138" s="147"/>
      <c r="K138" s="147"/>
      <c r="L138" s="27">
        <f>SUM(L139:L142)</f>
        <v>0</v>
      </c>
      <c r="M138" s="27">
        <f>SUM(M139:M142)</f>
        <v>0</v>
      </c>
      <c r="N138" s="27">
        <f>SUM(N139:N142)</f>
        <v>0</v>
      </c>
      <c r="O138" s="174"/>
    </row>
    <row r="139" spans="1:15" ht="22.5">
      <c r="A139" s="148"/>
      <c r="B139" s="170"/>
      <c r="C139" s="169"/>
      <c r="D139" s="101" t="s">
        <v>24</v>
      </c>
      <c r="E139" s="27">
        <f>F139+G139+L139+M139+N139</f>
        <v>0</v>
      </c>
      <c r="F139" s="27">
        <v>0</v>
      </c>
      <c r="G139" s="147"/>
      <c r="H139" s="147"/>
      <c r="I139" s="147"/>
      <c r="J139" s="147"/>
      <c r="K139" s="147"/>
      <c r="L139" s="27"/>
      <c r="M139" s="27"/>
      <c r="N139" s="27"/>
      <c r="O139" s="174"/>
    </row>
    <row r="140" spans="1:15" ht="33.75">
      <c r="A140" s="148"/>
      <c r="B140" s="170"/>
      <c r="C140" s="169"/>
      <c r="D140" s="101" t="s">
        <v>0</v>
      </c>
      <c r="E140" s="27">
        <f>F140+G140+L140+M140+N140</f>
        <v>0</v>
      </c>
      <c r="F140" s="27">
        <v>0</v>
      </c>
      <c r="G140" s="147"/>
      <c r="H140" s="147"/>
      <c r="I140" s="147"/>
      <c r="J140" s="147"/>
      <c r="K140" s="147"/>
      <c r="L140" s="27"/>
      <c r="M140" s="27"/>
      <c r="N140" s="27"/>
      <c r="O140" s="174"/>
    </row>
    <row r="141" spans="1:15" ht="45">
      <c r="A141" s="148"/>
      <c r="B141" s="170"/>
      <c r="C141" s="169"/>
      <c r="D141" s="54" t="s">
        <v>300</v>
      </c>
      <c r="E141" s="27">
        <f>F141+G141+L141+M141+N141</f>
        <v>0</v>
      </c>
      <c r="F141" s="27">
        <v>0</v>
      </c>
      <c r="G141" s="147"/>
      <c r="H141" s="147"/>
      <c r="I141" s="147"/>
      <c r="J141" s="147"/>
      <c r="K141" s="147"/>
      <c r="L141" s="27"/>
      <c r="M141" s="27"/>
      <c r="N141" s="27"/>
      <c r="O141" s="174"/>
    </row>
    <row r="142" spans="1:15" ht="22.5">
      <c r="A142" s="148"/>
      <c r="B142" s="170"/>
      <c r="C142" s="169"/>
      <c r="D142" s="54" t="s">
        <v>301</v>
      </c>
      <c r="E142" s="27">
        <f>F142+G142+L142+M142+N142</f>
        <v>0</v>
      </c>
      <c r="F142" s="27">
        <v>0</v>
      </c>
      <c r="G142" s="147"/>
      <c r="H142" s="147"/>
      <c r="I142" s="147"/>
      <c r="J142" s="147"/>
      <c r="K142" s="147"/>
      <c r="L142" s="27"/>
      <c r="M142" s="27"/>
      <c r="N142" s="27"/>
      <c r="O142" s="174"/>
    </row>
    <row r="143" spans="1:15" ht="15" customHeight="1">
      <c r="A143" s="148"/>
      <c r="B143" s="171" t="s">
        <v>55</v>
      </c>
      <c r="C143" s="148"/>
      <c r="D143" s="148"/>
      <c r="E143" s="167" t="s">
        <v>52</v>
      </c>
      <c r="F143" s="165" t="s">
        <v>3</v>
      </c>
      <c r="G143" s="167" t="s">
        <v>2</v>
      </c>
      <c r="H143" s="169" t="s">
        <v>236</v>
      </c>
      <c r="I143" s="169"/>
      <c r="J143" s="169"/>
      <c r="K143" s="169"/>
      <c r="L143" s="167" t="s">
        <v>53</v>
      </c>
      <c r="M143" s="167" t="s">
        <v>54</v>
      </c>
      <c r="N143" s="167" t="s">
        <v>279</v>
      </c>
      <c r="O143" s="174"/>
    </row>
    <row r="144" spans="1:15" ht="22.5">
      <c r="A144" s="148"/>
      <c r="B144" s="171"/>
      <c r="C144" s="148"/>
      <c r="D144" s="148"/>
      <c r="E144" s="167"/>
      <c r="F144" s="166"/>
      <c r="G144" s="167"/>
      <c r="H144" s="91" t="s">
        <v>232</v>
      </c>
      <c r="I144" s="91" t="s">
        <v>233</v>
      </c>
      <c r="J144" s="91" t="s">
        <v>234</v>
      </c>
      <c r="K144" s="91" t="s">
        <v>235</v>
      </c>
      <c r="L144" s="167"/>
      <c r="M144" s="167"/>
      <c r="N144" s="167"/>
      <c r="O144" s="174"/>
    </row>
    <row r="145" spans="1:15">
      <c r="A145" s="148"/>
      <c r="B145" s="171"/>
      <c r="C145" s="148"/>
      <c r="D145" s="148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174"/>
    </row>
    <row r="146" spans="1:15" ht="15" customHeight="1">
      <c r="A146" s="148" t="s">
        <v>320</v>
      </c>
      <c r="B146" s="170" t="s">
        <v>322</v>
      </c>
      <c r="C146" s="169"/>
      <c r="D146" s="101" t="s">
        <v>19</v>
      </c>
      <c r="E146" s="27">
        <f>F146+G146+L146+M146+N146</f>
        <v>7293</v>
      </c>
      <c r="F146" s="27">
        <f>SUM(F147:F150)</f>
        <v>0</v>
      </c>
      <c r="G146" s="147">
        <f>SUM(G147:K150)</f>
        <v>7293</v>
      </c>
      <c r="H146" s="147"/>
      <c r="I146" s="147"/>
      <c r="J146" s="147"/>
      <c r="K146" s="147"/>
      <c r="L146" s="27">
        <f>SUM(L147:L150)</f>
        <v>0</v>
      </c>
      <c r="M146" s="27">
        <f>SUM(M147:M150)</f>
        <v>0</v>
      </c>
      <c r="N146" s="27">
        <f>SUM(N147:N150)</f>
        <v>0</v>
      </c>
      <c r="O146" s="174"/>
    </row>
    <row r="147" spans="1:15" ht="22.5">
      <c r="A147" s="148"/>
      <c r="B147" s="170"/>
      <c r="C147" s="169"/>
      <c r="D147" s="101" t="s">
        <v>24</v>
      </c>
      <c r="E147" s="27">
        <f>F147+G147+L147+M147+N147</f>
        <v>7293</v>
      </c>
      <c r="F147" s="27">
        <v>0</v>
      </c>
      <c r="G147" s="147">
        <v>7293</v>
      </c>
      <c r="H147" s="147"/>
      <c r="I147" s="147"/>
      <c r="J147" s="147"/>
      <c r="K147" s="147"/>
      <c r="L147" s="27"/>
      <c r="M147" s="27"/>
      <c r="N147" s="27"/>
      <c r="O147" s="174"/>
    </row>
    <row r="148" spans="1:15" ht="33.75">
      <c r="A148" s="148"/>
      <c r="B148" s="170"/>
      <c r="C148" s="169"/>
      <c r="D148" s="101" t="s">
        <v>0</v>
      </c>
      <c r="E148" s="27">
        <f>F148+G148+L148+M148+N148</f>
        <v>0</v>
      </c>
      <c r="F148" s="27">
        <v>0</v>
      </c>
      <c r="G148" s="147"/>
      <c r="H148" s="147"/>
      <c r="I148" s="147"/>
      <c r="J148" s="147"/>
      <c r="K148" s="147"/>
      <c r="L148" s="27"/>
      <c r="M148" s="27"/>
      <c r="N148" s="27"/>
      <c r="O148" s="174"/>
    </row>
    <row r="149" spans="1:15" ht="45">
      <c r="A149" s="148"/>
      <c r="B149" s="170"/>
      <c r="C149" s="169"/>
      <c r="D149" s="54" t="s">
        <v>300</v>
      </c>
      <c r="E149" s="27">
        <f>F149+G149+L149+M149+N149</f>
        <v>0</v>
      </c>
      <c r="F149" s="27">
        <v>0</v>
      </c>
      <c r="G149" s="147"/>
      <c r="H149" s="147"/>
      <c r="I149" s="147"/>
      <c r="J149" s="147"/>
      <c r="K149" s="147"/>
      <c r="L149" s="27"/>
      <c r="M149" s="27"/>
      <c r="N149" s="27"/>
      <c r="O149" s="174"/>
    </row>
    <row r="150" spans="1:15" ht="22.5">
      <c r="A150" s="148"/>
      <c r="B150" s="170"/>
      <c r="C150" s="169"/>
      <c r="D150" s="54" t="s">
        <v>301</v>
      </c>
      <c r="E150" s="27">
        <f>F150+G150+L150+M150+N150</f>
        <v>0</v>
      </c>
      <c r="F150" s="27">
        <v>0</v>
      </c>
      <c r="G150" s="147"/>
      <c r="H150" s="147"/>
      <c r="I150" s="147"/>
      <c r="J150" s="147"/>
      <c r="K150" s="147"/>
      <c r="L150" s="27"/>
      <c r="M150" s="27"/>
      <c r="N150" s="27"/>
      <c r="O150" s="174"/>
    </row>
    <row r="151" spans="1:15" ht="15" customHeight="1">
      <c r="A151" s="148"/>
      <c r="B151" s="196" t="s">
        <v>470</v>
      </c>
      <c r="C151" s="148"/>
      <c r="D151" s="148"/>
      <c r="E151" s="167" t="s">
        <v>52</v>
      </c>
      <c r="F151" s="165" t="s">
        <v>3</v>
      </c>
      <c r="G151" s="167" t="s">
        <v>2</v>
      </c>
      <c r="H151" s="169" t="s">
        <v>236</v>
      </c>
      <c r="I151" s="169"/>
      <c r="J151" s="169"/>
      <c r="K151" s="169"/>
      <c r="L151" s="167" t="s">
        <v>53</v>
      </c>
      <c r="M151" s="167" t="s">
        <v>54</v>
      </c>
      <c r="N151" s="167" t="s">
        <v>279</v>
      </c>
      <c r="O151" s="174"/>
    </row>
    <row r="152" spans="1:15" ht="22.5">
      <c r="A152" s="148"/>
      <c r="B152" s="196"/>
      <c r="C152" s="148"/>
      <c r="D152" s="148"/>
      <c r="E152" s="167"/>
      <c r="F152" s="166"/>
      <c r="G152" s="167"/>
      <c r="H152" s="91" t="s">
        <v>232</v>
      </c>
      <c r="I152" s="91" t="s">
        <v>233</v>
      </c>
      <c r="J152" s="91" t="s">
        <v>234</v>
      </c>
      <c r="K152" s="91" t="s">
        <v>235</v>
      </c>
      <c r="L152" s="167"/>
      <c r="M152" s="167"/>
      <c r="N152" s="167"/>
      <c r="O152" s="174"/>
    </row>
    <row r="153" spans="1:15" ht="75" customHeight="1">
      <c r="A153" s="148"/>
      <c r="B153" s="196"/>
      <c r="C153" s="148"/>
      <c r="D153" s="148"/>
      <c r="E153" s="93">
        <v>100</v>
      </c>
      <c r="F153" s="93">
        <v>100</v>
      </c>
      <c r="G153" s="93">
        <v>100</v>
      </c>
      <c r="H153" s="93">
        <v>100</v>
      </c>
      <c r="I153" s="93">
        <v>100</v>
      </c>
      <c r="J153" s="93">
        <v>100</v>
      </c>
      <c r="K153" s="93">
        <v>100</v>
      </c>
      <c r="L153" s="93">
        <v>100</v>
      </c>
      <c r="M153" s="93">
        <v>100</v>
      </c>
      <c r="N153" s="93">
        <v>100</v>
      </c>
      <c r="O153" s="174"/>
    </row>
    <row r="154" spans="1:15" ht="15" customHeight="1">
      <c r="A154" s="148" t="s">
        <v>323</v>
      </c>
      <c r="B154" s="170" t="s">
        <v>358</v>
      </c>
      <c r="C154" s="169"/>
      <c r="D154" s="101" t="s">
        <v>19</v>
      </c>
      <c r="E154" s="27">
        <f>F154+G154+L154+M154+N154</f>
        <v>387632</v>
      </c>
      <c r="F154" s="27">
        <f>SUM(F155:F158)</f>
        <v>0</v>
      </c>
      <c r="G154" s="147">
        <f>SUM(G155:K158)</f>
        <v>96908</v>
      </c>
      <c r="H154" s="147"/>
      <c r="I154" s="147"/>
      <c r="J154" s="147"/>
      <c r="K154" s="147"/>
      <c r="L154" s="27">
        <f>SUM(L155:L158)</f>
        <v>96908</v>
      </c>
      <c r="M154" s="27">
        <f>SUM(M155:M158)</f>
        <v>96908</v>
      </c>
      <c r="N154" s="27">
        <f>SUM(N155:N158)</f>
        <v>96908</v>
      </c>
      <c r="O154" s="174"/>
    </row>
    <row r="155" spans="1:15" ht="22.5">
      <c r="A155" s="148"/>
      <c r="B155" s="170"/>
      <c r="C155" s="169"/>
      <c r="D155" s="101" t="s">
        <v>24</v>
      </c>
      <c r="E155" s="27">
        <f>F155+G155+L155+M155+N155</f>
        <v>387632</v>
      </c>
      <c r="F155" s="27">
        <v>0</v>
      </c>
      <c r="G155" s="147">
        <v>96908</v>
      </c>
      <c r="H155" s="147"/>
      <c r="I155" s="147"/>
      <c r="J155" s="147"/>
      <c r="K155" s="147"/>
      <c r="L155" s="27">
        <v>96908</v>
      </c>
      <c r="M155" s="27">
        <v>96908</v>
      </c>
      <c r="N155" s="27">
        <v>96908</v>
      </c>
      <c r="O155" s="174"/>
    </row>
    <row r="156" spans="1:15" ht="33.75">
      <c r="A156" s="148"/>
      <c r="B156" s="170"/>
      <c r="C156" s="169"/>
      <c r="D156" s="101" t="s">
        <v>0</v>
      </c>
      <c r="E156" s="27">
        <f>F156+G156+L156+M156+N156</f>
        <v>0</v>
      </c>
      <c r="F156" s="27">
        <v>0</v>
      </c>
      <c r="G156" s="147"/>
      <c r="H156" s="147"/>
      <c r="I156" s="147"/>
      <c r="J156" s="147"/>
      <c r="K156" s="147"/>
      <c r="L156" s="27"/>
      <c r="M156" s="27"/>
      <c r="N156" s="27"/>
      <c r="O156" s="174"/>
    </row>
    <row r="157" spans="1:15" ht="45">
      <c r="A157" s="148"/>
      <c r="B157" s="170"/>
      <c r="C157" s="169"/>
      <c r="D157" s="54" t="s">
        <v>300</v>
      </c>
      <c r="E157" s="27">
        <f>F157+G157+L157+M157+N157</f>
        <v>0</v>
      </c>
      <c r="F157" s="27">
        <v>0</v>
      </c>
      <c r="G157" s="147"/>
      <c r="H157" s="147"/>
      <c r="I157" s="147"/>
      <c r="J157" s="147"/>
      <c r="K157" s="147"/>
      <c r="L157" s="27"/>
      <c r="M157" s="27"/>
      <c r="N157" s="27"/>
      <c r="O157" s="174"/>
    </row>
    <row r="158" spans="1:15" ht="22.5">
      <c r="A158" s="148"/>
      <c r="B158" s="170"/>
      <c r="C158" s="169"/>
      <c r="D158" s="54" t="s">
        <v>301</v>
      </c>
      <c r="E158" s="27">
        <f>F158+G158+L158+M158+N158</f>
        <v>0</v>
      </c>
      <c r="F158" s="27">
        <v>0</v>
      </c>
      <c r="G158" s="147"/>
      <c r="H158" s="147"/>
      <c r="I158" s="147"/>
      <c r="J158" s="147"/>
      <c r="K158" s="147"/>
      <c r="L158" s="27"/>
      <c r="M158" s="27"/>
      <c r="N158" s="27"/>
      <c r="O158" s="174"/>
    </row>
    <row r="159" spans="1:15" ht="15" customHeight="1">
      <c r="A159" s="148"/>
      <c r="B159" s="171" t="s">
        <v>353</v>
      </c>
      <c r="C159" s="148"/>
      <c r="D159" s="148"/>
      <c r="E159" s="167" t="s">
        <v>52</v>
      </c>
      <c r="F159" s="165" t="s">
        <v>3</v>
      </c>
      <c r="G159" s="167" t="s">
        <v>2</v>
      </c>
      <c r="H159" s="169" t="s">
        <v>236</v>
      </c>
      <c r="I159" s="169"/>
      <c r="J159" s="169"/>
      <c r="K159" s="169"/>
      <c r="L159" s="167" t="s">
        <v>53</v>
      </c>
      <c r="M159" s="167" t="s">
        <v>54</v>
      </c>
      <c r="N159" s="167" t="s">
        <v>279</v>
      </c>
      <c r="O159" s="174"/>
    </row>
    <row r="160" spans="1:15" ht="22.5">
      <c r="A160" s="148"/>
      <c r="B160" s="171"/>
      <c r="C160" s="148"/>
      <c r="D160" s="148"/>
      <c r="E160" s="167"/>
      <c r="F160" s="166"/>
      <c r="G160" s="167"/>
      <c r="H160" s="91" t="s">
        <v>232</v>
      </c>
      <c r="I160" s="91" t="s">
        <v>233</v>
      </c>
      <c r="J160" s="91" t="s">
        <v>234</v>
      </c>
      <c r="K160" s="91" t="s">
        <v>235</v>
      </c>
      <c r="L160" s="167"/>
      <c r="M160" s="167"/>
      <c r="N160" s="167"/>
      <c r="O160" s="174"/>
    </row>
    <row r="161" spans="1:15">
      <c r="A161" s="148"/>
      <c r="B161" s="171"/>
      <c r="C161" s="148"/>
      <c r="D161" s="148"/>
      <c r="E161" s="93">
        <v>100</v>
      </c>
      <c r="F161" s="93">
        <v>100</v>
      </c>
      <c r="G161" s="93">
        <v>100</v>
      </c>
      <c r="H161" s="93">
        <v>100</v>
      </c>
      <c r="I161" s="93">
        <v>100</v>
      </c>
      <c r="J161" s="93">
        <v>100</v>
      </c>
      <c r="K161" s="93">
        <v>100</v>
      </c>
      <c r="L161" s="93">
        <v>100</v>
      </c>
      <c r="M161" s="93">
        <v>100</v>
      </c>
      <c r="N161" s="93"/>
      <c r="O161" s="174"/>
    </row>
    <row r="162" spans="1:15" ht="11.25" customHeight="1">
      <c r="A162" s="148" t="s">
        <v>324</v>
      </c>
      <c r="B162" s="170" t="s">
        <v>321</v>
      </c>
      <c r="C162" s="169"/>
      <c r="D162" s="101" t="s">
        <v>19</v>
      </c>
      <c r="E162" s="27">
        <f>F162+G162+L162+M162+N162</f>
        <v>457431.76436999999</v>
      </c>
      <c r="F162" s="27">
        <f>SUM(F163:F166)</f>
        <v>0</v>
      </c>
      <c r="G162" s="147">
        <f>SUM(G163:K166)</f>
        <v>123321.76437</v>
      </c>
      <c r="H162" s="147"/>
      <c r="I162" s="147"/>
      <c r="J162" s="147"/>
      <c r="K162" s="147"/>
      <c r="L162" s="27">
        <f>SUM(L163:L166)</f>
        <v>111370</v>
      </c>
      <c r="M162" s="27">
        <f>SUM(M163:M166)</f>
        <v>111370</v>
      </c>
      <c r="N162" s="27">
        <f>SUM(N163:N166)</f>
        <v>111370</v>
      </c>
      <c r="O162" s="174"/>
    </row>
    <row r="163" spans="1:15" ht="22.5">
      <c r="A163" s="148"/>
      <c r="B163" s="170"/>
      <c r="C163" s="169"/>
      <c r="D163" s="101" t="s">
        <v>24</v>
      </c>
      <c r="E163" s="27">
        <f>F163+G163+L163+M163+N163</f>
        <v>0</v>
      </c>
      <c r="F163" s="27">
        <v>0</v>
      </c>
      <c r="G163" s="147"/>
      <c r="H163" s="147"/>
      <c r="I163" s="147"/>
      <c r="J163" s="147"/>
      <c r="K163" s="147"/>
      <c r="L163" s="27"/>
      <c r="M163" s="27"/>
      <c r="N163" s="27"/>
      <c r="O163" s="174"/>
    </row>
    <row r="164" spans="1:15" ht="33.75">
      <c r="A164" s="148"/>
      <c r="B164" s="170"/>
      <c r="C164" s="169"/>
      <c r="D164" s="101" t="s">
        <v>0</v>
      </c>
      <c r="E164" s="27">
        <f>F164+G164+L164+M164+N164</f>
        <v>0</v>
      </c>
      <c r="F164" s="27">
        <v>0</v>
      </c>
      <c r="G164" s="147"/>
      <c r="H164" s="147"/>
      <c r="I164" s="147"/>
      <c r="J164" s="147"/>
      <c r="K164" s="147"/>
      <c r="L164" s="27"/>
      <c r="M164" s="27"/>
      <c r="N164" s="27"/>
      <c r="O164" s="174"/>
    </row>
    <row r="165" spans="1:15" ht="45">
      <c r="A165" s="148"/>
      <c r="B165" s="170"/>
      <c r="C165" s="169"/>
      <c r="D165" s="54" t="s">
        <v>300</v>
      </c>
      <c r="E165" s="27">
        <f>F165+G165+L165+M165+N165</f>
        <v>457431.76436999999</v>
      </c>
      <c r="F165" s="27">
        <v>0</v>
      </c>
      <c r="G165" s="147">
        <v>123321.76437</v>
      </c>
      <c r="H165" s="147"/>
      <c r="I165" s="147"/>
      <c r="J165" s="147"/>
      <c r="K165" s="147"/>
      <c r="L165" s="27">
        <v>111370</v>
      </c>
      <c r="M165" s="27">
        <v>111370</v>
      </c>
      <c r="N165" s="27">
        <v>111370</v>
      </c>
      <c r="O165" s="174"/>
    </row>
    <row r="166" spans="1:15" ht="22.5">
      <c r="A166" s="148"/>
      <c r="B166" s="170"/>
      <c r="C166" s="169"/>
      <c r="D166" s="54" t="s">
        <v>301</v>
      </c>
      <c r="E166" s="27">
        <f>F166+G166+L166+M166+N166</f>
        <v>0</v>
      </c>
      <c r="F166" s="27">
        <v>0</v>
      </c>
      <c r="G166" s="147"/>
      <c r="H166" s="147"/>
      <c r="I166" s="147"/>
      <c r="J166" s="147"/>
      <c r="K166" s="147"/>
      <c r="L166" s="27"/>
      <c r="M166" s="27"/>
      <c r="N166" s="27"/>
      <c r="O166" s="174"/>
    </row>
    <row r="167" spans="1:15" ht="11.25" customHeight="1">
      <c r="A167" s="148"/>
      <c r="B167" s="171" t="s">
        <v>354</v>
      </c>
      <c r="C167" s="148"/>
      <c r="D167" s="148"/>
      <c r="E167" s="167" t="s">
        <v>52</v>
      </c>
      <c r="F167" s="165" t="s">
        <v>3</v>
      </c>
      <c r="G167" s="167" t="s">
        <v>2</v>
      </c>
      <c r="H167" s="169" t="s">
        <v>236</v>
      </c>
      <c r="I167" s="169"/>
      <c r="J167" s="169"/>
      <c r="K167" s="169"/>
      <c r="L167" s="167" t="s">
        <v>53</v>
      </c>
      <c r="M167" s="167" t="s">
        <v>54</v>
      </c>
      <c r="N167" s="167" t="s">
        <v>279</v>
      </c>
      <c r="O167" s="174"/>
    </row>
    <row r="168" spans="1:15" ht="22.5">
      <c r="A168" s="148"/>
      <c r="B168" s="171"/>
      <c r="C168" s="148"/>
      <c r="D168" s="148"/>
      <c r="E168" s="167"/>
      <c r="F168" s="166"/>
      <c r="G168" s="167"/>
      <c r="H168" s="91" t="s">
        <v>232</v>
      </c>
      <c r="I168" s="91" t="s">
        <v>233</v>
      </c>
      <c r="J168" s="91" t="s">
        <v>234</v>
      </c>
      <c r="K168" s="91" t="s">
        <v>235</v>
      </c>
      <c r="L168" s="167"/>
      <c r="M168" s="167"/>
      <c r="N168" s="167"/>
      <c r="O168" s="174"/>
    </row>
    <row r="169" spans="1:15">
      <c r="A169" s="148"/>
      <c r="B169" s="171"/>
      <c r="C169" s="148"/>
      <c r="D169" s="148"/>
      <c r="E169" s="93">
        <v>100</v>
      </c>
      <c r="F169" s="93">
        <v>100</v>
      </c>
      <c r="G169" s="93">
        <v>100</v>
      </c>
      <c r="H169" s="93">
        <v>100</v>
      </c>
      <c r="I169" s="93">
        <v>100</v>
      </c>
      <c r="J169" s="93">
        <v>100</v>
      </c>
      <c r="K169" s="93">
        <v>100</v>
      </c>
      <c r="L169" s="93">
        <v>100</v>
      </c>
      <c r="M169" s="93">
        <v>100</v>
      </c>
      <c r="N169" s="93">
        <v>100</v>
      </c>
      <c r="O169" s="174"/>
    </row>
    <row r="170" spans="1:15" ht="11.25" customHeight="1">
      <c r="A170" s="190" t="s">
        <v>380</v>
      </c>
      <c r="B170" s="184" t="s">
        <v>398</v>
      </c>
      <c r="C170" s="157"/>
      <c r="D170" s="101" t="s">
        <v>19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103"/>
    </row>
    <row r="171" spans="1:15" ht="22.5">
      <c r="A171" s="191"/>
      <c r="B171" s="185"/>
      <c r="C171" s="158"/>
      <c r="D171" s="101" t="s">
        <v>24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103"/>
    </row>
    <row r="172" spans="1:15" ht="33.75">
      <c r="A172" s="191"/>
      <c r="B172" s="185"/>
      <c r="C172" s="158"/>
      <c r="D172" s="101" t="s">
        <v>0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103"/>
    </row>
    <row r="173" spans="1:15" ht="45">
      <c r="A173" s="191"/>
      <c r="B173" s="185"/>
      <c r="C173" s="158"/>
      <c r="D173" s="54" t="s">
        <v>300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103"/>
    </row>
    <row r="174" spans="1:15" ht="22.5">
      <c r="A174" s="191"/>
      <c r="B174" s="186"/>
      <c r="C174" s="159"/>
      <c r="D174" s="54" t="s">
        <v>301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103"/>
    </row>
    <row r="175" spans="1:15" ht="11.25" customHeight="1">
      <c r="A175" s="191"/>
      <c r="B175" s="187" t="s">
        <v>399</v>
      </c>
      <c r="C175" s="190"/>
      <c r="D175" s="190"/>
      <c r="E175" s="165" t="s">
        <v>52</v>
      </c>
      <c r="F175" s="165" t="s">
        <v>3</v>
      </c>
      <c r="G175" s="165" t="s">
        <v>2</v>
      </c>
      <c r="H175" s="204" t="s">
        <v>236</v>
      </c>
      <c r="I175" s="205"/>
      <c r="J175" s="205"/>
      <c r="K175" s="206"/>
      <c r="L175" s="165" t="s">
        <v>53</v>
      </c>
      <c r="M175" s="165" t="s">
        <v>54</v>
      </c>
      <c r="N175" s="167" t="s">
        <v>279</v>
      </c>
      <c r="O175" s="103"/>
    </row>
    <row r="176" spans="1:15" ht="22.5">
      <c r="A176" s="191"/>
      <c r="B176" s="188"/>
      <c r="C176" s="191"/>
      <c r="D176" s="191"/>
      <c r="E176" s="166"/>
      <c r="F176" s="166"/>
      <c r="G176" s="166"/>
      <c r="H176" s="91" t="s">
        <v>232</v>
      </c>
      <c r="I176" s="91" t="s">
        <v>233</v>
      </c>
      <c r="J176" s="91" t="s">
        <v>234</v>
      </c>
      <c r="K176" s="91" t="s">
        <v>235</v>
      </c>
      <c r="L176" s="166"/>
      <c r="M176" s="166"/>
      <c r="N176" s="167"/>
      <c r="O176" s="103"/>
    </row>
    <row r="177" spans="1:15" ht="144.75" customHeight="1">
      <c r="A177" s="192"/>
      <c r="B177" s="189"/>
      <c r="C177" s="192"/>
      <c r="D177" s="192"/>
      <c r="E177" s="93">
        <v>0</v>
      </c>
      <c r="F177" s="93">
        <v>0</v>
      </c>
      <c r="G177" s="93">
        <v>0</v>
      </c>
      <c r="H177" s="93">
        <v>0</v>
      </c>
      <c r="I177" s="93">
        <v>0</v>
      </c>
      <c r="J177" s="93">
        <v>0</v>
      </c>
      <c r="K177" s="93">
        <v>0</v>
      </c>
      <c r="L177" s="93">
        <v>0</v>
      </c>
      <c r="M177" s="93">
        <v>0</v>
      </c>
      <c r="N177" s="93">
        <v>0</v>
      </c>
      <c r="O177" s="103"/>
    </row>
    <row r="178" spans="1:15" ht="15" customHeight="1">
      <c r="A178" s="148" t="s">
        <v>462</v>
      </c>
      <c r="B178" s="170" t="s">
        <v>379</v>
      </c>
      <c r="C178" s="169"/>
      <c r="D178" s="101" t="s">
        <v>19</v>
      </c>
      <c r="E178" s="27">
        <f>F178+G178+L178+M178+N178</f>
        <v>5817</v>
      </c>
      <c r="F178" s="27">
        <f>SUM(F179:F182)</f>
        <v>0</v>
      </c>
      <c r="G178" s="147">
        <f>SUM(G179:K182)</f>
        <v>5817</v>
      </c>
      <c r="H178" s="147"/>
      <c r="I178" s="147"/>
      <c r="J178" s="147"/>
      <c r="K178" s="147"/>
      <c r="L178" s="27">
        <f>SUM(L179:L182)</f>
        <v>0</v>
      </c>
      <c r="M178" s="27">
        <f>SUM(M179:M182)</f>
        <v>0</v>
      </c>
      <c r="N178" s="27">
        <f>SUM(N179:N182)</f>
        <v>0</v>
      </c>
      <c r="O178" s="174"/>
    </row>
    <row r="179" spans="1:15" ht="22.5">
      <c r="A179" s="148"/>
      <c r="B179" s="170"/>
      <c r="C179" s="169"/>
      <c r="D179" s="101" t="s">
        <v>24</v>
      </c>
      <c r="E179" s="27">
        <f>F179+G179+L179+M179+N179</f>
        <v>5817</v>
      </c>
      <c r="F179" s="27">
        <v>0</v>
      </c>
      <c r="G179" s="147">
        <v>5817</v>
      </c>
      <c r="H179" s="147"/>
      <c r="I179" s="147"/>
      <c r="J179" s="147"/>
      <c r="K179" s="147"/>
      <c r="L179" s="27"/>
      <c r="M179" s="27"/>
      <c r="N179" s="27"/>
      <c r="O179" s="174"/>
    </row>
    <row r="180" spans="1:15" ht="33.75">
      <c r="A180" s="148"/>
      <c r="B180" s="170"/>
      <c r="C180" s="169"/>
      <c r="D180" s="101" t="s">
        <v>0</v>
      </c>
      <c r="E180" s="27">
        <f>F180+G180+L180+M180+N180</f>
        <v>0</v>
      </c>
      <c r="F180" s="27">
        <v>0</v>
      </c>
      <c r="G180" s="147"/>
      <c r="H180" s="147"/>
      <c r="I180" s="147"/>
      <c r="J180" s="147"/>
      <c r="K180" s="147"/>
      <c r="L180" s="27"/>
      <c r="M180" s="27"/>
      <c r="N180" s="27"/>
      <c r="O180" s="174"/>
    </row>
    <row r="181" spans="1:15" ht="45">
      <c r="A181" s="148"/>
      <c r="B181" s="170"/>
      <c r="C181" s="169"/>
      <c r="D181" s="54" t="s">
        <v>300</v>
      </c>
      <c r="E181" s="27">
        <f>F181+G181+L181+M181+N181</f>
        <v>0</v>
      </c>
      <c r="F181" s="27">
        <v>0</v>
      </c>
      <c r="G181" s="147"/>
      <c r="H181" s="147"/>
      <c r="I181" s="147"/>
      <c r="J181" s="147"/>
      <c r="K181" s="147"/>
      <c r="L181" s="27"/>
      <c r="M181" s="27"/>
      <c r="N181" s="27"/>
      <c r="O181" s="174"/>
    </row>
    <row r="182" spans="1:15" ht="22.5">
      <c r="A182" s="148"/>
      <c r="B182" s="170"/>
      <c r="C182" s="169"/>
      <c r="D182" s="54" t="s">
        <v>301</v>
      </c>
      <c r="E182" s="27">
        <f>F182+G182+L182+M182+N182</f>
        <v>0</v>
      </c>
      <c r="F182" s="27">
        <v>0</v>
      </c>
      <c r="G182" s="147"/>
      <c r="H182" s="147"/>
      <c r="I182" s="147"/>
      <c r="J182" s="147"/>
      <c r="K182" s="147"/>
      <c r="L182" s="27"/>
      <c r="M182" s="27"/>
      <c r="N182" s="27"/>
      <c r="O182" s="174"/>
    </row>
    <row r="183" spans="1:15" ht="15" customHeight="1">
      <c r="A183" s="148"/>
      <c r="B183" s="156" t="s">
        <v>400</v>
      </c>
      <c r="C183" s="164"/>
      <c r="D183" s="164"/>
      <c r="E183" s="146" t="s">
        <v>52</v>
      </c>
      <c r="F183" s="160" t="s">
        <v>3</v>
      </c>
      <c r="G183" s="146" t="s">
        <v>2</v>
      </c>
      <c r="H183" s="163" t="s">
        <v>236</v>
      </c>
      <c r="I183" s="163"/>
      <c r="J183" s="163"/>
      <c r="K183" s="163"/>
      <c r="L183" s="146" t="s">
        <v>53</v>
      </c>
      <c r="M183" s="146" t="s">
        <v>54</v>
      </c>
      <c r="N183" s="146" t="s">
        <v>279</v>
      </c>
      <c r="O183" s="174"/>
    </row>
    <row r="184" spans="1:15" ht="22.5">
      <c r="A184" s="148"/>
      <c r="B184" s="156"/>
      <c r="C184" s="164"/>
      <c r="D184" s="164"/>
      <c r="E184" s="146"/>
      <c r="F184" s="162"/>
      <c r="G184" s="146"/>
      <c r="H184" s="113" t="s">
        <v>232</v>
      </c>
      <c r="I184" s="113" t="s">
        <v>233</v>
      </c>
      <c r="J184" s="113" t="s">
        <v>234</v>
      </c>
      <c r="K184" s="113" t="s">
        <v>235</v>
      </c>
      <c r="L184" s="146"/>
      <c r="M184" s="146"/>
      <c r="N184" s="146"/>
      <c r="O184" s="174"/>
    </row>
    <row r="185" spans="1:15">
      <c r="A185" s="148"/>
      <c r="B185" s="156"/>
      <c r="C185" s="164"/>
      <c r="D185" s="164"/>
      <c r="E185" s="115">
        <v>10</v>
      </c>
      <c r="F185" s="115">
        <v>0</v>
      </c>
      <c r="G185" s="115">
        <v>10</v>
      </c>
      <c r="H185" s="115">
        <v>10</v>
      </c>
      <c r="I185" s="115">
        <v>10</v>
      </c>
      <c r="J185" s="115">
        <v>10</v>
      </c>
      <c r="K185" s="115">
        <v>10</v>
      </c>
      <c r="L185" s="115">
        <v>0</v>
      </c>
      <c r="M185" s="115">
        <v>0</v>
      </c>
      <c r="N185" s="115">
        <v>0</v>
      </c>
      <c r="O185" s="174"/>
    </row>
    <row r="186" spans="1:15">
      <c r="A186" s="182" t="s">
        <v>40</v>
      </c>
      <c r="B186" s="193" t="s">
        <v>32</v>
      </c>
      <c r="C186" s="194" t="s">
        <v>303</v>
      </c>
      <c r="D186" s="104" t="s">
        <v>19</v>
      </c>
      <c r="E186" s="26">
        <f t="shared" ref="E186:E195" si="2">F186+G186+L186+M186+N186</f>
        <v>362094.33455999999</v>
      </c>
      <c r="F186" s="26">
        <f>F191+F199+F207+F223+F263+F231+F255+F239+F215</f>
        <v>109799.20157999999</v>
      </c>
      <c r="G186" s="175">
        <f>G191+G199+G207+G223+G263+G231+G239+G255</f>
        <v>88254.569220000005</v>
      </c>
      <c r="H186" s="175"/>
      <c r="I186" s="175"/>
      <c r="J186" s="175"/>
      <c r="K186" s="175"/>
      <c r="L186" s="26">
        <f t="shared" ref="L186:N190" si="3">L191+L199+L207+L223+L263+L255+L239+L231</f>
        <v>90001.351760000005</v>
      </c>
      <c r="M186" s="26">
        <f t="shared" si="3"/>
        <v>73972.212</v>
      </c>
      <c r="N186" s="26">
        <f t="shared" si="3"/>
        <v>67</v>
      </c>
      <c r="O186" s="209" t="s">
        <v>289</v>
      </c>
    </row>
    <row r="187" spans="1:15" ht="22.5">
      <c r="A187" s="182"/>
      <c r="B187" s="193"/>
      <c r="C187" s="194"/>
      <c r="D187" s="104" t="s">
        <v>24</v>
      </c>
      <c r="E187" s="26">
        <f t="shared" si="2"/>
        <v>182518.79518999998</v>
      </c>
      <c r="F187" s="26">
        <f>F192+F200+F208+F224+F264+F232+F256+F240+F216</f>
        <v>63445.008539999995</v>
      </c>
      <c r="G187" s="175">
        <f>G192+G200+G208+G224+G264+G232+G240+G256</f>
        <v>41815.88308</v>
      </c>
      <c r="H187" s="175"/>
      <c r="I187" s="175"/>
      <c r="J187" s="175"/>
      <c r="K187" s="175"/>
      <c r="L187" s="26">
        <f t="shared" si="3"/>
        <v>45061.766759999999</v>
      </c>
      <c r="M187" s="26">
        <f t="shared" si="3"/>
        <v>32129.13681</v>
      </c>
      <c r="N187" s="26">
        <f t="shared" si="3"/>
        <v>67</v>
      </c>
      <c r="O187" s="209"/>
    </row>
    <row r="188" spans="1:15" ht="33.75">
      <c r="A188" s="182"/>
      <c r="B188" s="193"/>
      <c r="C188" s="194"/>
      <c r="D188" s="104" t="s">
        <v>0</v>
      </c>
      <c r="E188" s="26">
        <f t="shared" si="2"/>
        <v>142152.72535000002</v>
      </c>
      <c r="F188" s="26">
        <f>F193+F201+F209+F225+F265+F233+F257+F241+F217</f>
        <v>34071.07288</v>
      </c>
      <c r="G188" s="175">
        <f>G193+G201+G209+G225+G265+G233+G241+G257</f>
        <v>38307.92972</v>
      </c>
      <c r="H188" s="175"/>
      <c r="I188" s="175"/>
      <c r="J188" s="175"/>
      <c r="K188" s="175"/>
      <c r="L188" s="26">
        <f t="shared" si="3"/>
        <v>35946.15956</v>
      </c>
      <c r="M188" s="26">
        <f t="shared" si="3"/>
        <v>33827.563190000001</v>
      </c>
      <c r="N188" s="26">
        <f t="shared" si="3"/>
        <v>0</v>
      </c>
      <c r="O188" s="209"/>
    </row>
    <row r="189" spans="1:15" ht="45">
      <c r="A189" s="182"/>
      <c r="B189" s="193"/>
      <c r="C189" s="194"/>
      <c r="D189" s="52" t="s">
        <v>300</v>
      </c>
      <c r="E189" s="26">
        <f t="shared" si="2"/>
        <v>37422.814020000005</v>
      </c>
      <c r="F189" s="26">
        <f>F194+F202+F210+F226+F266+F234+F258+F242+F218</f>
        <v>12283.12016</v>
      </c>
      <c r="G189" s="175">
        <f>G194+G202+G210+G226+G266+G234+G242+G258</f>
        <v>8130.7564199999997</v>
      </c>
      <c r="H189" s="175"/>
      <c r="I189" s="175"/>
      <c r="J189" s="175"/>
      <c r="K189" s="175"/>
      <c r="L189" s="26">
        <f t="shared" si="3"/>
        <v>8993.4254400000009</v>
      </c>
      <c r="M189" s="26">
        <f t="shared" si="3"/>
        <v>8015.5119999999997</v>
      </c>
      <c r="N189" s="26">
        <f t="shared" si="3"/>
        <v>0</v>
      </c>
      <c r="O189" s="209"/>
    </row>
    <row r="190" spans="1:15" ht="22.5">
      <c r="A190" s="182"/>
      <c r="B190" s="193"/>
      <c r="C190" s="194"/>
      <c r="D190" s="52" t="s">
        <v>301</v>
      </c>
      <c r="E190" s="26">
        <f t="shared" si="2"/>
        <v>0</v>
      </c>
      <c r="F190" s="26">
        <f>F195+F203+F211+F227+F267+F235+F259+F243+F219</f>
        <v>0</v>
      </c>
      <c r="G190" s="175">
        <f>G195+G203+G211+G227+G267+G235+G243+G259</f>
        <v>0</v>
      </c>
      <c r="H190" s="175"/>
      <c r="I190" s="175"/>
      <c r="J190" s="175"/>
      <c r="K190" s="175"/>
      <c r="L190" s="26">
        <f t="shared" si="3"/>
        <v>0</v>
      </c>
      <c r="M190" s="26">
        <f t="shared" si="3"/>
        <v>0</v>
      </c>
      <c r="N190" s="26">
        <f t="shared" si="3"/>
        <v>0</v>
      </c>
      <c r="O190" s="209"/>
    </row>
    <row r="191" spans="1:15" ht="15" customHeight="1">
      <c r="A191" s="148" t="s">
        <v>12</v>
      </c>
      <c r="B191" s="170" t="s">
        <v>36</v>
      </c>
      <c r="C191" s="169" t="s">
        <v>303</v>
      </c>
      <c r="D191" s="101" t="s">
        <v>19</v>
      </c>
      <c r="E191" s="27">
        <f t="shared" si="2"/>
        <v>298</v>
      </c>
      <c r="F191" s="27">
        <f>SUM(F192:F195)</f>
        <v>30</v>
      </c>
      <c r="G191" s="147">
        <f>SUM(G192:K195)</f>
        <v>67</v>
      </c>
      <c r="H191" s="147"/>
      <c r="I191" s="147"/>
      <c r="J191" s="147"/>
      <c r="K191" s="147"/>
      <c r="L191" s="27">
        <f>SUM(L192:L195)</f>
        <v>67</v>
      </c>
      <c r="M191" s="27">
        <f>SUM(M192:M195)</f>
        <v>67</v>
      </c>
      <c r="N191" s="27">
        <f>SUM(N192:N195)</f>
        <v>67</v>
      </c>
      <c r="O191" s="174" t="s">
        <v>289</v>
      </c>
    </row>
    <row r="192" spans="1:15" ht="22.5">
      <c r="A192" s="148"/>
      <c r="B192" s="170"/>
      <c r="C192" s="169"/>
      <c r="D192" s="101" t="s">
        <v>24</v>
      </c>
      <c r="E192" s="27">
        <f t="shared" si="2"/>
        <v>298</v>
      </c>
      <c r="F192" s="27">
        <v>30</v>
      </c>
      <c r="G192" s="147">
        <v>67</v>
      </c>
      <c r="H192" s="147"/>
      <c r="I192" s="147"/>
      <c r="J192" s="147"/>
      <c r="K192" s="147"/>
      <c r="L192" s="27">
        <v>67</v>
      </c>
      <c r="M192" s="27">
        <v>67</v>
      </c>
      <c r="N192" s="27">
        <v>67</v>
      </c>
      <c r="O192" s="174"/>
    </row>
    <row r="193" spans="1:15" ht="33.75">
      <c r="A193" s="148"/>
      <c r="B193" s="170"/>
      <c r="C193" s="169"/>
      <c r="D193" s="101" t="s">
        <v>0</v>
      </c>
      <c r="E193" s="27">
        <f t="shared" si="2"/>
        <v>0</v>
      </c>
      <c r="F193" s="27">
        <v>0</v>
      </c>
      <c r="G193" s="147"/>
      <c r="H193" s="147"/>
      <c r="I193" s="147"/>
      <c r="J193" s="147"/>
      <c r="K193" s="147"/>
      <c r="L193" s="27"/>
      <c r="M193" s="27"/>
      <c r="N193" s="27"/>
      <c r="O193" s="174"/>
    </row>
    <row r="194" spans="1:15" ht="45">
      <c r="A194" s="148"/>
      <c r="B194" s="170"/>
      <c r="C194" s="169"/>
      <c r="D194" s="54" t="s">
        <v>300</v>
      </c>
      <c r="E194" s="27">
        <f t="shared" si="2"/>
        <v>0</v>
      </c>
      <c r="F194" s="27">
        <v>0</v>
      </c>
      <c r="G194" s="147"/>
      <c r="H194" s="147"/>
      <c r="I194" s="147"/>
      <c r="J194" s="147"/>
      <c r="K194" s="147"/>
      <c r="L194" s="27"/>
      <c r="M194" s="27"/>
      <c r="N194" s="27"/>
      <c r="O194" s="174"/>
    </row>
    <row r="195" spans="1:15" ht="22.5">
      <c r="A195" s="148"/>
      <c r="B195" s="170"/>
      <c r="C195" s="169"/>
      <c r="D195" s="54" t="s">
        <v>301</v>
      </c>
      <c r="E195" s="27">
        <f t="shared" si="2"/>
        <v>0</v>
      </c>
      <c r="F195" s="27">
        <v>0</v>
      </c>
      <c r="G195" s="147"/>
      <c r="H195" s="147"/>
      <c r="I195" s="147"/>
      <c r="J195" s="147"/>
      <c r="K195" s="147"/>
      <c r="L195" s="27"/>
      <c r="M195" s="27"/>
      <c r="N195" s="27"/>
      <c r="O195" s="174"/>
    </row>
    <row r="196" spans="1:15" ht="20.25" customHeight="1">
      <c r="A196" s="148"/>
      <c r="B196" s="156" t="s">
        <v>401</v>
      </c>
      <c r="C196" s="148"/>
      <c r="D196" s="148"/>
      <c r="E196" s="167" t="s">
        <v>52</v>
      </c>
      <c r="F196" s="165" t="s">
        <v>3</v>
      </c>
      <c r="G196" s="167" t="s">
        <v>2</v>
      </c>
      <c r="H196" s="169" t="s">
        <v>236</v>
      </c>
      <c r="I196" s="169"/>
      <c r="J196" s="169"/>
      <c r="K196" s="169"/>
      <c r="L196" s="167" t="s">
        <v>53</v>
      </c>
      <c r="M196" s="167" t="s">
        <v>54</v>
      </c>
      <c r="N196" s="167" t="s">
        <v>279</v>
      </c>
      <c r="O196" s="174"/>
    </row>
    <row r="197" spans="1:15" ht="33" customHeight="1">
      <c r="A197" s="148"/>
      <c r="B197" s="156"/>
      <c r="C197" s="148"/>
      <c r="D197" s="148"/>
      <c r="E197" s="167"/>
      <c r="F197" s="166"/>
      <c r="G197" s="167"/>
      <c r="H197" s="91" t="s">
        <v>232</v>
      </c>
      <c r="I197" s="91" t="s">
        <v>233</v>
      </c>
      <c r="J197" s="91" t="s">
        <v>234</v>
      </c>
      <c r="K197" s="91" t="s">
        <v>235</v>
      </c>
      <c r="L197" s="167"/>
      <c r="M197" s="167"/>
      <c r="N197" s="167"/>
      <c r="O197" s="174"/>
    </row>
    <row r="198" spans="1:15">
      <c r="A198" s="148"/>
      <c r="B198" s="156"/>
      <c r="C198" s="148"/>
      <c r="D198" s="148"/>
      <c r="E198" s="93">
        <v>100</v>
      </c>
      <c r="F198" s="93">
        <v>100</v>
      </c>
      <c r="G198" s="93">
        <v>100</v>
      </c>
      <c r="H198" s="93">
        <v>100</v>
      </c>
      <c r="I198" s="93">
        <v>100</v>
      </c>
      <c r="J198" s="93">
        <v>100</v>
      </c>
      <c r="K198" s="93">
        <v>100</v>
      </c>
      <c r="L198" s="93">
        <v>100</v>
      </c>
      <c r="M198" s="93">
        <v>100</v>
      </c>
      <c r="N198" s="93">
        <v>100</v>
      </c>
      <c r="O198" s="174"/>
    </row>
    <row r="199" spans="1:15" ht="15" customHeight="1">
      <c r="A199" s="164" t="s">
        <v>13</v>
      </c>
      <c r="B199" s="183" t="s">
        <v>37</v>
      </c>
      <c r="C199" s="176">
        <v>2024</v>
      </c>
      <c r="D199" s="98" t="s">
        <v>19</v>
      </c>
      <c r="E199" s="75">
        <f>F199+G199+L199+M199+N199</f>
        <v>11055</v>
      </c>
      <c r="F199" s="75">
        <f>SUM(F200:F203)</f>
        <v>4805</v>
      </c>
      <c r="G199" s="149">
        <f>SUM(G200:K203)</f>
        <v>0</v>
      </c>
      <c r="H199" s="149"/>
      <c r="I199" s="149"/>
      <c r="J199" s="149"/>
      <c r="K199" s="149"/>
      <c r="L199" s="75">
        <f>SUM(L200:L203)</f>
        <v>0</v>
      </c>
      <c r="M199" s="75">
        <f>SUM(M200:M203)</f>
        <v>6250</v>
      </c>
      <c r="N199" s="75">
        <f>SUM(N200:N203)</f>
        <v>0</v>
      </c>
      <c r="O199" s="157" t="s">
        <v>289</v>
      </c>
    </row>
    <row r="200" spans="1:15" ht="22.5">
      <c r="A200" s="164"/>
      <c r="B200" s="183"/>
      <c r="C200" s="176"/>
      <c r="D200" s="98" t="s">
        <v>24</v>
      </c>
      <c r="E200" s="75">
        <f>F200+G200+L200+M200+N200</f>
        <v>8844</v>
      </c>
      <c r="F200" s="75">
        <v>3844</v>
      </c>
      <c r="G200" s="149"/>
      <c r="H200" s="149"/>
      <c r="I200" s="149"/>
      <c r="J200" s="149"/>
      <c r="K200" s="149"/>
      <c r="L200" s="75"/>
      <c r="M200" s="75">
        <v>5000</v>
      </c>
      <c r="N200" s="75"/>
      <c r="O200" s="158"/>
    </row>
    <row r="201" spans="1:15" ht="33.75">
      <c r="A201" s="164"/>
      <c r="B201" s="183"/>
      <c r="C201" s="176"/>
      <c r="D201" s="98" t="s">
        <v>0</v>
      </c>
      <c r="E201" s="75">
        <f>F201+G201+L201+M201+N201</f>
        <v>0</v>
      </c>
      <c r="F201" s="75">
        <v>0</v>
      </c>
      <c r="G201" s="149"/>
      <c r="H201" s="149"/>
      <c r="I201" s="149"/>
      <c r="J201" s="149"/>
      <c r="K201" s="149"/>
      <c r="L201" s="75"/>
      <c r="M201" s="75"/>
      <c r="N201" s="75"/>
      <c r="O201" s="158"/>
    </row>
    <row r="202" spans="1:15" ht="45">
      <c r="A202" s="164"/>
      <c r="B202" s="183"/>
      <c r="C202" s="176"/>
      <c r="D202" s="76" t="s">
        <v>300</v>
      </c>
      <c r="E202" s="75">
        <f>F202+G202+L202+M202+N202</f>
        <v>2211</v>
      </c>
      <c r="F202" s="75">
        <v>961</v>
      </c>
      <c r="G202" s="149"/>
      <c r="H202" s="149"/>
      <c r="I202" s="149"/>
      <c r="J202" s="149"/>
      <c r="K202" s="149"/>
      <c r="L202" s="75"/>
      <c r="M202" s="75">
        <v>1250</v>
      </c>
      <c r="N202" s="75"/>
      <c r="O202" s="158"/>
    </row>
    <row r="203" spans="1:15" ht="22.5">
      <c r="A203" s="164"/>
      <c r="B203" s="183"/>
      <c r="C203" s="176"/>
      <c r="D203" s="76" t="s">
        <v>301</v>
      </c>
      <c r="E203" s="75">
        <f>F203+G203+L203+M203+N203</f>
        <v>0</v>
      </c>
      <c r="F203" s="75">
        <v>0</v>
      </c>
      <c r="G203" s="149"/>
      <c r="H203" s="149"/>
      <c r="I203" s="149"/>
      <c r="J203" s="149"/>
      <c r="K203" s="149"/>
      <c r="L203" s="75"/>
      <c r="M203" s="75"/>
      <c r="N203" s="75"/>
      <c r="O203" s="158"/>
    </row>
    <row r="204" spans="1:15" ht="15" customHeight="1">
      <c r="A204" s="164"/>
      <c r="B204" s="156" t="s">
        <v>176</v>
      </c>
      <c r="C204" s="164"/>
      <c r="D204" s="164"/>
      <c r="E204" s="146" t="s">
        <v>52</v>
      </c>
      <c r="F204" s="160" t="s">
        <v>3</v>
      </c>
      <c r="G204" s="146" t="s">
        <v>2</v>
      </c>
      <c r="H204" s="163" t="s">
        <v>236</v>
      </c>
      <c r="I204" s="163"/>
      <c r="J204" s="163"/>
      <c r="K204" s="163"/>
      <c r="L204" s="146" t="s">
        <v>53</v>
      </c>
      <c r="M204" s="146" t="s">
        <v>54</v>
      </c>
      <c r="N204" s="146" t="s">
        <v>279</v>
      </c>
      <c r="O204" s="158"/>
    </row>
    <row r="205" spans="1:15" ht="22.5">
      <c r="A205" s="164"/>
      <c r="B205" s="156"/>
      <c r="C205" s="164"/>
      <c r="D205" s="164"/>
      <c r="E205" s="146"/>
      <c r="F205" s="162"/>
      <c r="G205" s="146"/>
      <c r="H205" s="94" t="s">
        <v>232</v>
      </c>
      <c r="I205" s="94" t="s">
        <v>233</v>
      </c>
      <c r="J205" s="94" t="s">
        <v>234</v>
      </c>
      <c r="K205" s="94" t="s">
        <v>235</v>
      </c>
      <c r="L205" s="146"/>
      <c r="M205" s="146"/>
      <c r="N205" s="146"/>
      <c r="O205" s="158"/>
    </row>
    <row r="206" spans="1:15">
      <c r="A206" s="164"/>
      <c r="B206" s="156"/>
      <c r="C206" s="164"/>
      <c r="D206" s="164"/>
      <c r="E206" s="100">
        <v>2</v>
      </c>
      <c r="F206" s="100">
        <v>1</v>
      </c>
      <c r="G206" s="100">
        <v>0</v>
      </c>
      <c r="H206" s="100">
        <v>0</v>
      </c>
      <c r="I206" s="100">
        <v>0</v>
      </c>
      <c r="J206" s="100">
        <v>0</v>
      </c>
      <c r="K206" s="100">
        <v>0</v>
      </c>
      <c r="L206" s="100">
        <v>0</v>
      </c>
      <c r="M206" s="100">
        <v>1</v>
      </c>
      <c r="N206" s="100">
        <v>0</v>
      </c>
      <c r="O206" s="159"/>
    </row>
    <row r="207" spans="1:15" ht="15" customHeight="1">
      <c r="A207" s="164" t="s">
        <v>14</v>
      </c>
      <c r="B207" s="183" t="s">
        <v>67</v>
      </c>
      <c r="C207" s="163" t="s">
        <v>303</v>
      </c>
      <c r="D207" s="98" t="s">
        <v>19</v>
      </c>
      <c r="E207" s="75">
        <f>F207+G207+L207+M207+N207</f>
        <v>299738.33455999999</v>
      </c>
      <c r="F207" s="75">
        <f>SUM(F208:F211)</f>
        <v>60841.201580000001</v>
      </c>
      <c r="G207" s="149">
        <f>SUM(G208:K211)</f>
        <v>81307.569220000005</v>
      </c>
      <c r="H207" s="149"/>
      <c r="I207" s="149"/>
      <c r="J207" s="149"/>
      <c r="K207" s="149"/>
      <c r="L207" s="75">
        <f>SUM(L208:L211)</f>
        <v>89934.351760000005</v>
      </c>
      <c r="M207" s="75">
        <f>SUM(M208:M211)</f>
        <v>67655.212</v>
      </c>
      <c r="N207" s="75">
        <f>SUM(N208:N211)</f>
        <v>0</v>
      </c>
      <c r="O207" s="157" t="s">
        <v>289</v>
      </c>
    </row>
    <row r="208" spans="1:15" ht="22.5">
      <c r="A208" s="164"/>
      <c r="B208" s="183"/>
      <c r="C208" s="163"/>
      <c r="D208" s="98" t="s">
        <v>24</v>
      </c>
      <c r="E208" s="75">
        <f>F208+G208+L208+M208+N208</f>
        <v>127611.79518999999</v>
      </c>
      <c r="F208" s="75">
        <v>20686.008539999999</v>
      </c>
      <c r="G208" s="149">
        <v>34868.88308</v>
      </c>
      <c r="H208" s="149"/>
      <c r="I208" s="149"/>
      <c r="J208" s="149"/>
      <c r="K208" s="149"/>
      <c r="L208" s="75">
        <v>44994.766759999999</v>
      </c>
      <c r="M208" s="75">
        <v>27062.13681</v>
      </c>
      <c r="N208" s="75"/>
      <c r="O208" s="158"/>
    </row>
    <row r="209" spans="1:15" ht="33.75">
      <c r="A209" s="164"/>
      <c r="B209" s="183"/>
      <c r="C209" s="163"/>
      <c r="D209" s="98" t="s">
        <v>0</v>
      </c>
      <c r="E209" s="75">
        <f>F209+G209+L209+M209+N209</f>
        <v>142152.72535000002</v>
      </c>
      <c r="F209" s="75">
        <v>34071.07288</v>
      </c>
      <c r="G209" s="149">
        <v>38307.92972</v>
      </c>
      <c r="H209" s="149"/>
      <c r="I209" s="149"/>
      <c r="J209" s="149"/>
      <c r="K209" s="149"/>
      <c r="L209" s="75">
        <v>35946.15956</v>
      </c>
      <c r="M209" s="75">
        <v>33827.563190000001</v>
      </c>
      <c r="N209" s="75"/>
      <c r="O209" s="158"/>
    </row>
    <row r="210" spans="1:15" ht="45">
      <c r="A210" s="164"/>
      <c r="B210" s="183"/>
      <c r="C210" s="163"/>
      <c r="D210" s="76" t="s">
        <v>300</v>
      </c>
      <c r="E210" s="75">
        <f>F210+G210+L210+M210+N210</f>
        <v>29973.814020000002</v>
      </c>
      <c r="F210" s="75">
        <v>6084.1201600000004</v>
      </c>
      <c r="G210" s="149">
        <v>8130.7564199999997</v>
      </c>
      <c r="H210" s="149"/>
      <c r="I210" s="149"/>
      <c r="J210" s="149"/>
      <c r="K210" s="149"/>
      <c r="L210" s="75">
        <v>8993.4254400000009</v>
      </c>
      <c r="M210" s="75">
        <v>6765.5119999999997</v>
      </c>
      <c r="N210" s="75">
        <v>0</v>
      </c>
      <c r="O210" s="158"/>
    </row>
    <row r="211" spans="1:15" ht="22.5">
      <c r="A211" s="164"/>
      <c r="B211" s="183"/>
      <c r="C211" s="163"/>
      <c r="D211" s="76" t="s">
        <v>301</v>
      </c>
      <c r="E211" s="75">
        <f>F211+G211+L211+M211+N211</f>
        <v>0</v>
      </c>
      <c r="F211" s="75">
        <v>0</v>
      </c>
      <c r="G211" s="149"/>
      <c r="H211" s="149"/>
      <c r="I211" s="149"/>
      <c r="J211" s="149"/>
      <c r="K211" s="149"/>
      <c r="L211" s="75"/>
      <c r="M211" s="75"/>
      <c r="N211" s="75"/>
      <c r="O211" s="158"/>
    </row>
    <row r="212" spans="1:15" ht="15" customHeight="1">
      <c r="A212" s="164"/>
      <c r="B212" s="183" t="s">
        <v>394</v>
      </c>
      <c r="C212" s="164"/>
      <c r="D212" s="164"/>
      <c r="E212" s="146" t="s">
        <v>52</v>
      </c>
      <c r="F212" s="160" t="s">
        <v>3</v>
      </c>
      <c r="G212" s="146" t="s">
        <v>2</v>
      </c>
      <c r="H212" s="163" t="s">
        <v>236</v>
      </c>
      <c r="I212" s="163"/>
      <c r="J212" s="163"/>
      <c r="K212" s="163"/>
      <c r="L212" s="146" t="s">
        <v>53</v>
      </c>
      <c r="M212" s="146" t="s">
        <v>54</v>
      </c>
      <c r="N212" s="146" t="s">
        <v>279</v>
      </c>
      <c r="O212" s="158"/>
    </row>
    <row r="213" spans="1:15" ht="40.5" customHeight="1">
      <c r="A213" s="164"/>
      <c r="B213" s="183"/>
      <c r="C213" s="164"/>
      <c r="D213" s="164"/>
      <c r="E213" s="146"/>
      <c r="F213" s="162"/>
      <c r="G213" s="146"/>
      <c r="H213" s="94" t="s">
        <v>232</v>
      </c>
      <c r="I213" s="94" t="s">
        <v>233</v>
      </c>
      <c r="J213" s="94" t="s">
        <v>234</v>
      </c>
      <c r="K213" s="94" t="s">
        <v>235</v>
      </c>
      <c r="L213" s="146"/>
      <c r="M213" s="146"/>
      <c r="N213" s="146"/>
      <c r="O213" s="158"/>
    </row>
    <row r="214" spans="1:15">
      <c r="A214" s="164"/>
      <c r="B214" s="183"/>
      <c r="C214" s="164"/>
      <c r="D214" s="164"/>
      <c r="E214" s="100">
        <v>4567</v>
      </c>
      <c r="F214" s="100">
        <v>4567</v>
      </c>
      <c r="G214" s="100">
        <v>4567</v>
      </c>
      <c r="H214" s="100">
        <v>4567</v>
      </c>
      <c r="I214" s="100">
        <v>4567</v>
      </c>
      <c r="J214" s="100">
        <v>4567</v>
      </c>
      <c r="K214" s="100">
        <v>4567</v>
      </c>
      <c r="L214" s="100">
        <v>4567</v>
      </c>
      <c r="M214" s="100">
        <v>4567</v>
      </c>
      <c r="N214" s="100">
        <v>0</v>
      </c>
      <c r="O214" s="159"/>
    </row>
    <row r="215" spans="1:15">
      <c r="A215" s="148" t="s">
        <v>15</v>
      </c>
      <c r="B215" s="170" t="s">
        <v>66</v>
      </c>
      <c r="C215" s="207">
        <v>2024</v>
      </c>
      <c r="D215" s="101" t="s">
        <v>19</v>
      </c>
      <c r="E215" s="27">
        <f>F215+G215+L215+M215+N215</f>
        <v>40291</v>
      </c>
      <c r="F215" s="27">
        <f>SUM(F216:F219)</f>
        <v>40291</v>
      </c>
      <c r="G215" s="147">
        <f>SUM(G216:K219)</f>
        <v>0</v>
      </c>
      <c r="H215" s="147"/>
      <c r="I215" s="147"/>
      <c r="J215" s="147"/>
      <c r="K215" s="147"/>
      <c r="L215" s="27">
        <f>SUM(L216:L219)</f>
        <v>0</v>
      </c>
      <c r="M215" s="27">
        <f>SUM(M216:M219)</f>
        <v>0</v>
      </c>
      <c r="N215" s="27">
        <f>SUM(N216:N219)</f>
        <v>0</v>
      </c>
      <c r="O215" s="231" t="s">
        <v>289</v>
      </c>
    </row>
    <row r="216" spans="1:15" ht="22.5">
      <c r="A216" s="148"/>
      <c r="B216" s="170"/>
      <c r="C216" s="207"/>
      <c r="D216" s="101" t="s">
        <v>24</v>
      </c>
      <c r="E216" s="27">
        <f>F216+G216+L216+M216+N216</f>
        <v>35053</v>
      </c>
      <c r="F216" s="27">
        <v>35053</v>
      </c>
      <c r="G216" s="147"/>
      <c r="H216" s="147"/>
      <c r="I216" s="147"/>
      <c r="J216" s="147"/>
      <c r="K216" s="147"/>
      <c r="L216" s="27"/>
      <c r="M216" s="27"/>
      <c r="N216" s="27"/>
      <c r="O216" s="232"/>
    </row>
    <row r="217" spans="1:15" ht="33.75">
      <c r="A217" s="148"/>
      <c r="B217" s="170"/>
      <c r="C217" s="207"/>
      <c r="D217" s="101" t="s">
        <v>0</v>
      </c>
      <c r="E217" s="27">
        <f>F217+G217+L217+M217+N217</f>
        <v>0</v>
      </c>
      <c r="F217" s="27">
        <v>0</v>
      </c>
      <c r="G217" s="147"/>
      <c r="H217" s="147"/>
      <c r="I217" s="147"/>
      <c r="J217" s="147"/>
      <c r="K217" s="147"/>
      <c r="L217" s="27"/>
      <c r="M217" s="27"/>
      <c r="N217" s="27"/>
      <c r="O217" s="232"/>
    </row>
    <row r="218" spans="1:15" ht="45">
      <c r="A218" s="148"/>
      <c r="B218" s="170"/>
      <c r="C218" s="207"/>
      <c r="D218" s="54" t="s">
        <v>300</v>
      </c>
      <c r="E218" s="27">
        <f>F218+G218+L218+M218+N218</f>
        <v>5238</v>
      </c>
      <c r="F218" s="27">
        <v>5238</v>
      </c>
      <c r="G218" s="147"/>
      <c r="H218" s="147"/>
      <c r="I218" s="147"/>
      <c r="J218" s="147"/>
      <c r="K218" s="147"/>
      <c r="L218" s="27"/>
      <c r="M218" s="27"/>
      <c r="N218" s="27"/>
      <c r="O218" s="232"/>
    </row>
    <row r="219" spans="1:15" ht="22.5">
      <c r="A219" s="148"/>
      <c r="B219" s="170"/>
      <c r="C219" s="207"/>
      <c r="D219" s="54" t="s">
        <v>301</v>
      </c>
      <c r="E219" s="27">
        <f>F219+G219+L219+M219+N219</f>
        <v>0</v>
      </c>
      <c r="F219" s="27">
        <v>0</v>
      </c>
      <c r="G219" s="147"/>
      <c r="H219" s="147"/>
      <c r="I219" s="147"/>
      <c r="J219" s="147"/>
      <c r="K219" s="147"/>
      <c r="L219" s="27"/>
      <c r="M219" s="27"/>
      <c r="N219" s="27"/>
      <c r="O219" s="232"/>
    </row>
    <row r="220" spans="1:15">
      <c r="A220" s="148"/>
      <c r="B220" s="170" t="s">
        <v>177</v>
      </c>
      <c r="C220" s="148"/>
      <c r="D220" s="148"/>
      <c r="E220" s="167" t="s">
        <v>52</v>
      </c>
      <c r="F220" s="165" t="s">
        <v>3</v>
      </c>
      <c r="G220" s="167" t="s">
        <v>2</v>
      </c>
      <c r="H220" s="169" t="s">
        <v>236</v>
      </c>
      <c r="I220" s="169"/>
      <c r="J220" s="169"/>
      <c r="K220" s="169"/>
      <c r="L220" s="167" t="s">
        <v>53</v>
      </c>
      <c r="M220" s="167" t="s">
        <v>54</v>
      </c>
      <c r="N220" s="167" t="s">
        <v>279</v>
      </c>
      <c r="O220" s="232"/>
    </row>
    <row r="221" spans="1:15" ht="22.5">
      <c r="A221" s="148"/>
      <c r="B221" s="170"/>
      <c r="C221" s="148"/>
      <c r="D221" s="148"/>
      <c r="E221" s="167"/>
      <c r="F221" s="166"/>
      <c r="G221" s="167"/>
      <c r="H221" s="91" t="s">
        <v>232</v>
      </c>
      <c r="I221" s="91" t="s">
        <v>233</v>
      </c>
      <c r="J221" s="91" t="s">
        <v>234</v>
      </c>
      <c r="K221" s="91" t="s">
        <v>235</v>
      </c>
      <c r="L221" s="167"/>
      <c r="M221" s="167"/>
      <c r="N221" s="167"/>
      <c r="O221" s="232"/>
    </row>
    <row r="222" spans="1:15" ht="44.25" customHeight="1">
      <c r="A222" s="148"/>
      <c r="B222" s="170"/>
      <c r="C222" s="148"/>
      <c r="D222" s="148"/>
      <c r="E222" s="93">
        <v>100</v>
      </c>
      <c r="F222" s="93">
        <v>100</v>
      </c>
      <c r="G222" s="93">
        <v>0</v>
      </c>
      <c r="H222" s="93">
        <v>0</v>
      </c>
      <c r="I222" s="93">
        <v>0</v>
      </c>
      <c r="J222" s="93">
        <v>0</v>
      </c>
      <c r="K222" s="93">
        <v>0</v>
      </c>
      <c r="L222" s="93">
        <v>0</v>
      </c>
      <c r="M222" s="93">
        <v>0</v>
      </c>
      <c r="N222" s="93">
        <v>0</v>
      </c>
      <c r="O222" s="233"/>
    </row>
    <row r="223" spans="1:15" ht="15" customHeight="1">
      <c r="A223" s="148" t="s">
        <v>16</v>
      </c>
      <c r="B223" s="170" t="s">
        <v>68</v>
      </c>
      <c r="C223" s="195"/>
      <c r="D223" s="101" t="s">
        <v>19</v>
      </c>
      <c r="E223" s="27">
        <f>F223+G223+L223+M223+N223</f>
        <v>0</v>
      </c>
      <c r="F223" s="27">
        <f>SUM(F224:F227)</f>
        <v>0</v>
      </c>
      <c r="G223" s="147">
        <f>SUM(G224:K227)</f>
        <v>0</v>
      </c>
      <c r="H223" s="147"/>
      <c r="I223" s="147"/>
      <c r="J223" s="147"/>
      <c r="K223" s="147"/>
      <c r="L223" s="27">
        <f>SUM(L224:L227)</f>
        <v>0</v>
      </c>
      <c r="M223" s="27">
        <f>SUM(M224:M227)</f>
        <v>0</v>
      </c>
      <c r="N223" s="27">
        <f>SUM(N224:N227)</f>
        <v>0</v>
      </c>
      <c r="O223" s="174"/>
    </row>
    <row r="224" spans="1:15" ht="22.5">
      <c r="A224" s="148"/>
      <c r="B224" s="170"/>
      <c r="C224" s="195"/>
      <c r="D224" s="101" t="s">
        <v>24</v>
      </c>
      <c r="E224" s="27">
        <f>F224+G224+L224+M224+N224</f>
        <v>0</v>
      </c>
      <c r="F224" s="27">
        <v>0</v>
      </c>
      <c r="G224" s="147"/>
      <c r="H224" s="147"/>
      <c r="I224" s="147"/>
      <c r="J224" s="147"/>
      <c r="K224" s="147"/>
      <c r="L224" s="27"/>
      <c r="M224" s="27"/>
      <c r="N224" s="27"/>
      <c r="O224" s="174"/>
    </row>
    <row r="225" spans="1:15" ht="33.75">
      <c r="A225" s="148"/>
      <c r="B225" s="170"/>
      <c r="C225" s="195"/>
      <c r="D225" s="101" t="s">
        <v>0</v>
      </c>
      <c r="E225" s="27">
        <f>F225+G225+L225+M225+N225</f>
        <v>0</v>
      </c>
      <c r="F225" s="27">
        <v>0</v>
      </c>
      <c r="G225" s="147"/>
      <c r="H225" s="147"/>
      <c r="I225" s="147"/>
      <c r="J225" s="147"/>
      <c r="K225" s="147"/>
      <c r="L225" s="27"/>
      <c r="M225" s="27"/>
      <c r="N225" s="27"/>
      <c r="O225" s="174"/>
    </row>
    <row r="226" spans="1:15" ht="45">
      <c r="A226" s="148"/>
      <c r="B226" s="170"/>
      <c r="C226" s="195"/>
      <c r="D226" s="54" t="s">
        <v>300</v>
      </c>
      <c r="E226" s="27">
        <f>F226+G226+L226+M226+N226</f>
        <v>0</v>
      </c>
      <c r="F226" s="27">
        <v>0</v>
      </c>
      <c r="G226" s="147"/>
      <c r="H226" s="147"/>
      <c r="I226" s="147"/>
      <c r="J226" s="147"/>
      <c r="K226" s="147"/>
      <c r="L226" s="27"/>
      <c r="M226" s="27"/>
      <c r="N226" s="27"/>
      <c r="O226" s="174"/>
    </row>
    <row r="227" spans="1:15" ht="22.5">
      <c r="A227" s="148"/>
      <c r="B227" s="170"/>
      <c r="C227" s="195"/>
      <c r="D227" s="54" t="s">
        <v>301</v>
      </c>
      <c r="E227" s="27">
        <f>F227+G227+L227+M227+N227</f>
        <v>0</v>
      </c>
      <c r="F227" s="27">
        <v>0</v>
      </c>
      <c r="G227" s="147"/>
      <c r="H227" s="147"/>
      <c r="I227" s="147"/>
      <c r="J227" s="147"/>
      <c r="K227" s="147"/>
      <c r="L227" s="27"/>
      <c r="M227" s="27"/>
      <c r="N227" s="27"/>
      <c r="O227" s="174"/>
    </row>
    <row r="228" spans="1:15" ht="15" customHeight="1">
      <c r="A228" s="148"/>
      <c r="B228" s="171" t="s">
        <v>178</v>
      </c>
      <c r="C228" s="148"/>
      <c r="D228" s="148"/>
      <c r="E228" s="167" t="s">
        <v>52</v>
      </c>
      <c r="F228" s="165" t="s">
        <v>3</v>
      </c>
      <c r="G228" s="167" t="s">
        <v>2</v>
      </c>
      <c r="H228" s="169" t="s">
        <v>236</v>
      </c>
      <c r="I228" s="169"/>
      <c r="J228" s="169"/>
      <c r="K228" s="169"/>
      <c r="L228" s="167" t="s">
        <v>53</v>
      </c>
      <c r="M228" s="167" t="s">
        <v>54</v>
      </c>
      <c r="N228" s="167" t="s">
        <v>279</v>
      </c>
      <c r="O228" s="174"/>
    </row>
    <row r="229" spans="1:15" ht="22.5">
      <c r="A229" s="148"/>
      <c r="B229" s="171"/>
      <c r="C229" s="148"/>
      <c r="D229" s="148"/>
      <c r="E229" s="167"/>
      <c r="F229" s="166"/>
      <c r="G229" s="167"/>
      <c r="H229" s="91" t="s">
        <v>232</v>
      </c>
      <c r="I229" s="91" t="s">
        <v>233</v>
      </c>
      <c r="J229" s="91" t="s">
        <v>234</v>
      </c>
      <c r="K229" s="91" t="s">
        <v>235</v>
      </c>
      <c r="L229" s="167"/>
      <c r="M229" s="167"/>
      <c r="N229" s="167"/>
      <c r="O229" s="174"/>
    </row>
    <row r="230" spans="1:15">
      <c r="A230" s="148"/>
      <c r="B230" s="171"/>
      <c r="C230" s="148"/>
      <c r="D230" s="148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174"/>
    </row>
    <row r="231" spans="1:15" ht="15" customHeight="1">
      <c r="A231" s="164" t="s">
        <v>162</v>
      </c>
      <c r="B231" s="183" t="s">
        <v>391</v>
      </c>
      <c r="C231" s="202">
        <v>2024</v>
      </c>
      <c r="D231" s="98" t="s">
        <v>19</v>
      </c>
      <c r="E231" s="75">
        <f>F231+G231+L231+M231+N231</f>
        <v>10712</v>
      </c>
      <c r="F231" s="75">
        <f>SUM(F232:F235)</f>
        <v>3832</v>
      </c>
      <c r="G231" s="149">
        <f>SUM(G232:K235)</f>
        <v>6880</v>
      </c>
      <c r="H231" s="149"/>
      <c r="I231" s="149"/>
      <c r="J231" s="149"/>
      <c r="K231" s="149"/>
      <c r="L231" s="75">
        <f>SUM(L232:L235)</f>
        <v>0</v>
      </c>
      <c r="M231" s="75">
        <f>SUM(M232:M235)</f>
        <v>0</v>
      </c>
      <c r="N231" s="75">
        <f>SUM(N232:N235)</f>
        <v>0</v>
      </c>
      <c r="O231" s="157" t="s">
        <v>289</v>
      </c>
    </row>
    <row r="232" spans="1:15" ht="22.5">
      <c r="A232" s="164"/>
      <c r="B232" s="183"/>
      <c r="C232" s="202"/>
      <c r="D232" s="98" t="s">
        <v>24</v>
      </c>
      <c r="E232" s="75">
        <f>F232+G232+L232+M232+N232</f>
        <v>10712</v>
      </c>
      <c r="F232" s="75">
        <v>3832</v>
      </c>
      <c r="G232" s="149">
        <v>6880</v>
      </c>
      <c r="H232" s="149"/>
      <c r="I232" s="149"/>
      <c r="J232" s="149"/>
      <c r="K232" s="149"/>
      <c r="L232" s="75"/>
      <c r="M232" s="75"/>
      <c r="N232" s="75"/>
      <c r="O232" s="158"/>
    </row>
    <row r="233" spans="1:15" ht="33.75">
      <c r="A233" s="164"/>
      <c r="B233" s="183"/>
      <c r="C233" s="202"/>
      <c r="D233" s="98" t="s">
        <v>0</v>
      </c>
      <c r="E233" s="75">
        <f>F233+G233+L233+M233+N233</f>
        <v>0</v>
      </c>
      <c r="F233" s="75"/>
      <c r="G233" s="149"/>
      <c r="H233" s="149"/>
      <c r="I233" s="149"/>
      <c r="J233" s="149"/>
      <c r="K233" s="149"/>
      <c r="L233" s="75"/>
      <c r="M233" s="75"/>
      <c r="N233" s="75"/>
      <c r="O233" s="158"/>
    </row>
    <row r="234" spans="1:15" ht="45">
      <c r="A234" s="164"/>
      <c r="B234" s="183"/>
      <c r="C234" s="202"/>
      <c r="D234" s="76" t="s">
        <v>300</v>
      </c>
      <c r="E234" s="75">
        <f>F234+G234+L234+M234+N234</f>
        <v>0</v>
      </c>
      <c r="F234" s="75"/>
      <c r="G234" s="149"/>
      <c r="H234" s="149"/>
      <c r="I234" s="149"/>
      <c r="J234" s="149"/>
      <c r="K234" s="149"/>
      <c r="L234" s="75"/>
      <c r="M234" s="75"/>
      <c r="N234" s="75"/>
      <c r="O234" s="158"/>
    </row>
    <row r="235" spans="1:15" ht="22.5">
      <c r="A235" s="164"/>
      <c r="B235" s="183"/>
      <c r="C235" s="202"/>
      <c r="D235" s="76" t="s">
        <v>301</v>
      </c>
      <c r="E235" s="75">
        <f>F235+G235+L235+M235+N235</f>
        <v>0</v>
      </c>
      <c r="F235" s="75"/>
      <c r="G235" s="149"/>
      <c r="H235" s="149"/>
      <c r="I235" s="149"/>
      <c r="J235" s="149"/>
      <c r="K235" s="149"/>
      <c r="L235" s="75"/>
      <c r="M235" s="75"/>
      <c r="N235" s="75"/>
      <c r="O235" s="158"/>
    </row>
    <row r="236" spans="1:15" ht="15" customHeight="1">
      <c r="A236" s="164"/>
      <c r="B236" s="168" t="s">
        <v>402</v>
      </c>
      <c r="C236" s="164"/>
      <c r="D236" s="164"/>
      <c r="E236" s="146" t="s">
        <v>52</v>
      </c>
      <c r="F236" s="160" t="s">
        <v>3</v>
      </c>
      <c r="G236" s="146" t="s">
        <v>2</v>
      </c>
      <c r="H236" s="163" t="s">
        <v>236</v>
      </c>
      <c r="I236" s="163"/>
      <c r="J236" s="163"/>
      <c r="K236" s="163"/>
      <c r="L236" s="146" t="s">
        <v>53</v>
      </c>
      <c r="M236" s="146" t="s">
        <v>54</v>
      </c>
      <c r="N236" s="146" t="s">
        <v>279</v>
      </c>
      <c r="O236" s="158"/>
    </row>
    <row r="237" spans="1:15" ht="22.5">
      <c r="A237" s="164"/>
      <c r="B237" s="168"/>
      <c r="C237" s="164"/>
      <c r="D237" s="164"/>
      <c r="E237" s="146"/>
      <c r="F237" s="162"/>
      <c r="G237" s="146"/>
      <c r="H237" s="113" t="s">
        <v>232</v>
      </c>
      <c r="I237" s="113" t="s">
        <v>233</v>
      </c>
      <c r="J237" s="113" t="s">
        <v>234</v>
      </c>
      <c r="K237" s="113" t="s">
        <v>235</v>
      </c>
      <c r="L237" s="146"/>
      <c r="M237" s="146"/>
      <c r="N237" s="146"/>
      <c r="O237" s="158"/>
    </row>
    <row r="238" spans="1:15" ht="32.25" customHeight="1">
      <c r="A238" s="164"/>
      <c r="B238" s="168"/>
      <c r="C238" s="164"/>
      <c r="D238" s="164"/>
      <c r="E238" s="115">
        <v>227</v>
      </c>
      <c r="F238" s="115">
        <v>84</v>
      </c>
      <c r="G238" s="115">
        <v>143</v>
      </c>
      <c r="H238" s="115">
        <v>143</v>
      </c>
      <c r="I238" s="115">
        <v>143</v>
      </c>
      <c r="J238" s="115">
        <v>143</v>
      </c>
      <c r="K238" s="115">
        <v>143</v>
      </c>
      <c r="L238" s="115">
        <v>0</v>
      </c>
      <c r="M238" s="115">
        <v>0</v>
      </c>
      <c r="N238" s="115">
        <v>0</v>
      </c>
      <c r="O238" s="159"/>
    </row>
    <row r="239" spans="1:15">
      <c r="A239" s="148" t="s">
        <v>309</v>
      </c>
      <c r="B239" s="170" t="s">
        <v>251</v>
      </c>
      <c r="C239" s="195"/>
      <c r="D239" s="101" t="s">
        <v>19</v>
      </c>
      <c r="E239" s="27">
        <f>F239+G239+L239+M239+N239</f>
        <v>0</v>
      </c>
      <c r="F239" s="27">
        <f>SUM(F240:F243)</f>
        <v>0</v>
      </c>
      <c r="G239" s="147">
        <f>SUM(G240:K243)</f>
        <v>0</v>
      </c>
      <c r="H239" s="147"/>
      <c r="I239" s="147"/>
      <c r="J239" s="147"/>
      <c r="K239" s="147"/>
      <c r="L239" s="27">
        <f>SUM(L240:L243)</f>
        <v>0</v>
      </c>
      <c r="M239" s="27">
        <f>SUM(M240:M243)</f>
        <v>0</v>
      </c>
      <c r="N239" s="27">
        <f>SUM(N240:N243)</f>
        <v>0</v>
      </c>
      <c r="O239" s="174"/>
    </row>
    <row r="240" spans="1:15" ht="22.5">
      <c r="A240" s="148"/>
      <c r="B240" s="170"/>
      <c r="C240" s="195"/>
      <c r="D240" s="101" t="s">
        <v>24</v>
      </c>
      <c r="E240" s="27">
        <f>F240+G240+L240+M240+N240</f>
        <v>0</v>
      </c>
      <c r="F240" s="27">
        <v>0</v>
      </c>
      <c r="G240" s="147"/>
      <c r="H240" s="147"/>
      <c r="I240" s="147"/>
      <c r="J240" s="147"/>
      <c r="K240" s="147"/>
      <c r="L240" s="27"/>
      <c r="M240" s="27"/>
      <c r="N240" s="27"/>
      <c r="O240" s="174"/>
    </row>
    <row r="241" spans="1:15" ht="33.75">
      <c r="A241" s="148"/>
      <c r="B241" s="170"/>
      <c r="C241" s="195"/>
      <c r="D241" s="101" t="s">
        <v>0</v>
      </c>
      <c r="E241" s="27">
        <f>F241+G241+L241+M241+N241</f>
        <v>0</v>
      </c>
      <c r="F241" s="27">
        <v>0</v>
      </c>
      <c r="G241" s="147"/>
      <c r="H241" s="147"/>
      <c r="I241" s="147"/>
      <c r="J241" s="147"/>
      <c r="K241" s="147"/>
      <c r="L241" s="27"/>
      <c r="M241" s="27"/>
      <c r="N241" s="27"/>
      <c r="O241" s="174"/>
    </row>
    <row r="242" spans="1:15" ht="45">
      <c r="A242" s="148"/>
      <c r="B242" s="170"/>
      <c r="C242" s="195"/>
      <c r="D242" s="54" t="s">
        <v>300</v>
      </c>
      <c r="E242" s="27">
        <f>F242+G242+L242+M242+N242</f>
        <v>0</v>
      </c>
      <c r="F242" s="27">
        <v>0</v>
      </c>
      <c r="G242" s="147"/>
      <c r="H242" s="147"/>
      <c r="I242" s="147"/>
      <c r="J242" s="147"/>
      <c r="K242" s="147"/>
      <c r="L242" s="27"/>
      <c r="M242" s="27"/>
      <c r="N242" s="27"/>
      <c r="O242" s="174"/>
    </row>
    <row r="243" spans="1:15" ht="22.5">
      <c r="A243" s="148"/>
      <c r="B243" s="170"/>
      <c r="C243" s="195"/>
      <c r="D243" s="54" t="s">
        <v>301</v>
      </c>
      <c r="E243" s="27">
        <f>F243+G243+L243+M243+N243</f>
        <v>0</v>
      </c>
      <c r="F243" s="27">
        <v>0</v>
      </c>
      <c r="G243" s="147"/>
      <c r="H243" s="147"/>
      <c r="I243" s="147"/>
      <c r="J243" s="147"/>
      <c r="K243" s="147"/>
      <c r="L243" s="27"/>
      <c r="M243" s="27"/>
      <c r="N243" s="27"/>
      <c r="O243" s="174"/>
    </row>
    <row r="244" spans="1:15" ht="15" customHeight="1">
      <c r="A244" s="148"/>
      <c r="B244" s="170" t="s">
        <v>252</v>
      </c>
      <c r="C244" s="148"/>
      <c r="D244" s="148"/>
      <c r="E244" s="167" t="s">
        <v>52</v>
      </c>
      <c r="F244" s="165" t="s">
        <v>3</v>
      </c>
      <c r="G244" s="167" t="s">
        <v>2</v>
      </c>
      <c r="H244" s="169" t="s">
        <v>236</v>
      </c>
      <c r="I244" s="169"/>
      <c r="J244" s="169"/>
      <c r="K244" s="169"/>
      <c r="L244" s="167" t="s">
        <v>53</v>
      </c>
      <c r="M244" s="167" t="s">
        <v>54</v>
      </c>
      <c r="N244" s="167" t="s">
        <v>279</v>
      </c>
      <c r="O244" s="174"/>
    </row>
    <row r="245" spans="1:15" ht="22.5">
      <c r="A245" s="148"/>
      <c r="B245" s="170"/>
      <c r="C245" s="148"/>
      <c r="D245" s="148"/>
      <c r="E245" s="167"/>
      <c r="F245" s="166"/>
      <c r="G245" s="167"/>
      <c r="H245" s="91" t="s">
        <v>232</v>
      </c>
      <c r="I245" s="91" t="s">
        <v>233</v>
      </c>
      <c r="J245" s="91" t="s">
        <v>234</v>
      </c>
      <c r="K245" s="91" t="s">
        <v>235</v>
      </c>
      <c r="L245" s="167"/>
      <c r="M245" s="167"/>
      <c r="N245" s="167"/>
      <c r="O245" s="174"/>
    </row>
    <row r="246" spans="1:15" ht="36.75" customHeight="1">
      <c r="A246" s="148"/>
      <c r="B246" s="170"/>
      <c r="C246" s="148"/>
      <c r="D246" s="148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174"/>
    </row>
    <row r="247" spans="1:15" ht="36.75" customHeight="1">
      <c r="A247" s="190" t="s">
        <v>463</v>
      </c>
      <c r="B247" s="184" t="s">
        <v>403</v>
      </c>
      <c r="C247" s="195"/>
      <c r="D247" s="101" t="s">
        <v>19</v>
      </c>
      <c r="E247" s="27">
        <f>F247+G247+L247+M247+N247</f>
        <v>0</v>
      </c>
      <c r="F247" s="27">
        <f>SUM(F248:F251)</f>
        <v>0</v>
      </c>
      <c r="G247" s="93"/>
      <c r="H247" s="93"/>
      <c r="I247" s="93"/>
      <c r="J247" s="93"/>
      <c r="K247" s="93"/>
      <c r="L247" s="93"/>
      <c r="M247" s="93"/>
      <c r="N247" s="93"/>
      <c r="O247" s="228"/>
    </row>
    <row r="248" spans="1:15" ht="36.75" customHeight="1">
      <c r="A248" s="191"/>
      <c r="B248" s="185"/>
      <c r="C248" s="195"/>
      <c r="D248" s="101" t="s">
        <v>24</v>
      </c>
      <c r="E248" s="27">
        <f>F248+G248+L248+M248+N248</f>
        <v>0</v>
      </c>
      <c r="F248" s="27">
        <v>0</v>
      </c>
      <c r="G248" s="93"/>
      <c r="H248" s="93"/>
      <c r="I248" s="93"/>
      <c r="J248" s="93"/>
      <c r="K248" s="93"/>
      <c r="L248" s="93"/>
      <c r="M248" s="93"/>
      <c r="N248" s="93"/>
      <c r="O248" s="229"/>
    </row>
    <row r="249" spans="1:15" ht="36.75" customHeight="1">
      <c r="A249" s="191"/>
      <c r="B249" s="185"/>
      <c r="C249" s="195"/>
      <c r="D249" s="101" t="s">
        <v>0</v>
      </c>
      <c r="E249" s="27">
        <f>F249+G249+L249+M249+N249</f>
        <v>0</v>
      </c>
      <c r="F249" s="27">
        <v>0</v>
      </c>
      <c r="G249" s="93"/>
      <c r="H249" s="93"/>
      <c r="I249" s="93"/>
      <c r="J249" s="93"/>
      <c r="K249" s="93"/>
      <c r="L249" s="93"/>
      <c r="M249" s="93"/>
      <c r="N249" s="93"/>
      <c r="O249" s="229"/>
    </row>
    <row r="250" spans="1:15" ht="36.75" customHeight="1">
      <c r="A250" s="191"/>
      <c r="B250" s="185"/>
      <c r="C250" s="195"/>
      <c r="D250" s="54" t="s">
        <v>300</v>
      </c>
      <c r="E250" s="27">
        <f>F250+G250+L250+M250+N250</f>
        <v>0</v>
      </c>
      <c r="F250" s="27">
        <v>0</v>
      </c>
      <c r="G250" s="93"/>
      <c r="H250" s="93"/>
      <c r="I250" s="93"/>
      <c r="J250" s="93"/>
      <c r="K250" s="93"/>
      <c r="L250" s="93"/>
      <c r="M250" s="93"/>
      <c r="N250" s="93"/>
      <c r="O250" s="229"/>
    </row>
    <row r="251" spans="1:15" ht="36.75" customHeight="1">
      <c r="A251" s="191"/>
      <c r="B251" s="186"/>
      <c r="C251" s="195"/>
      <c r="D251" s="54" t="s">
        <v>301</v>
      </c>
      <c r="E251" s="27">
        <f>F251+G251+L251+M251+N251</f>
        <v>0</v>
      </c>
      <c r="F251" s="27">
        <v>0</v>
      </c>
      <c r="G251" s="93"/>
      <c r="H251" s="93"/>
      <c r="I251" s="93"/>
      <c r="J251" s="93"/>
      <c r="K251" s="93"/>
      <c r="L251" s="93"/>
      <c r="M251" s="93"/>
      <c r="N251" s="93"/>
      <c r="O251" s="229"/>
    </row>
    <row r="252" spans="1:15" ht="21" customHeight="1">
      <c r="A252" s="191"/>
      <c r="B252" s="156" t="s">
        <v>404</v>
      </c>
      <c r="C252" s="148"/>
      <c r="D252" s="148"/>
      <c r="E252" s="167" t="s">
        <v>52</v>
      </c>
      <c r="F252" s="165" t="s">
        <v>3</v>
      </c>
      <c r="G252" s="167" t="s">
        <v>2</v>
      </c>
      <c r="H252" s="169" t="s">
        <v>236</v>
      </c>
      <c r="I252" s="169"/>
      <c r="J252" s="169"/>
      <c r="K252" s="169"/>
      <c r="L252" s="167" t="s">
        <v>53</v>
      </c>
      <c r="M252" s="167" t="s">
        <v>54</v>
      </c>
      <c r="N252" s="167" t="s">
        <v>279</v>
      </c>
      <c r="O252" s="229"/>
    </row>
    <row r="253" spans="1:15" ht="21" customHeight="1">
      <c r="A253" s="191"/>
      <c r="B253" s="156"/>
      <c r="C253" s="148"/>
      <c r="D253" s="148"/>
      <c r="E253" s="167"/>
      <c r="F253" s="166"/>
      <c r="G253" s="167"/>
      <c r="H253" s="112" t="s">
        <v>232</v>
      </c>
      <c r="I253" s="112" t="s">
        <v>233</v>
      </c>
      <c r="J253" s="112" t="s">
        <v>234</v>
      </c>
      <c r="K253" s="112" t="s">
        <v>235</v>
      </c>
      <c r="L253" s="167"/>
      <c r="M253" s="167"/>
      <c r="N253" s="167"/>
      <c r="O253" s="229"/>
    </row>
    <row r="254" spans="1:15" ht="21" customHeight="1">
      <c r="A254" s="192"/>
      <c r="B254" s="156"/>
      <c r="C254" s="148"/>
      <c r="D254" s="148"/>
      <c r="E254" s="93">
        <v>0</v>
      </c>
      <c r="F254" s="93">
        <v>0</v>
      </c>
      <c r="G254" s="93">
        <v>0</v>
      </c>
      <c r="H254" s="93">
        <v>0</v>
      </c>
      <c r="I254" s="93">
        <v>0</v>
      </c>
      <c r="J254" s="93">
        <v>0</v>
      </c>
      <c r="K254" s="93">
        <v>0</v>
      </c>
      <c r="L254" s="93">
        <v>0</v>
      </c>
      <c r="M254" s="93">
        <v>0</v>
      </c>
      <c r="N254" s="93">
        <v>0</v>
      </c>
      <c r="O254" s="230"/>
    </row>
    <row r="255" spans="1:15" ht="11.25" customHeight="1">
      <c r="A255" s="148" t="s">
        <v>464</v>
      </c>
      <c r="B255" s="198" t="s">
        <v>373</v>
      </c>
      <c r="C255" s="195"/>
      <c r="D255" s="101" t="s">
        <v>19</v>
      </c>
      <c r="E255" s="27">
        <f>F255+G255+L255+M255+N255</f>
        <v>0</v>
      </c>
      <c r="F255" s="27">
        <f>SUM(F256:F259)</f>
        <v>0</v>
      </c>
      <c r="G255" s="147">
        <f>SUM(G256:K259)</f>
        <v>0</v>
      </c>
      <c r="H255" s="147"/>
      <c r="I255" s="147"/>
      <c r="J255" s="147"/>
      <c r="K255" s="147"/>
      <c r="L255" s="27">
        <f>SUM(L256:L259)</f>
        <v>0</v>
      </c>
      <c r="M255" s="27">
        <f>SUM(M256:M259)</f>
        <v>0</v>
      </c>
      <c r="N255" s="27">
        <f>SUM(N256:N259)</f>
        <v>0</v>
      </c>
      <c r="O255" s="174"/>
    </row>
    <row r="256" spans="1:15" ht="22.5">
      <c r="A256" s="148"/>
      <c r="B256" s="199"/>
      <c r="C256" s="195"/>
      <c r="D256" s="101" t="s">
        <v>24</v>
      </c>
      <c r="E256" s="27">
        <f>F256+G256+L256+M256+N256</f>
        <v>0</v>
      </c>
      <c r="F256" s="27">
        <v>0</v>
      </c>
      <c r="G256" s="147"/>
      <c r="H256" s="147"/>
      <c r="I256" s="147"/>
      <c r="J256" s="147"/>
      <c r="K256" s="147"/>
      <c r="L256" s="27"/>
      <c r="M256" s="27"/>
      <c r="N256" s="27"/>
      <c r="O256" s="174"/>
    </row>
    <row r="257" spans="1:15" ht="33.75">
      <c r="A257" s="148"/>
      <c r="B257" s="199"/>
      <c r="C257" s="195"/>
      <c r="D257" s="101" t="s">
        <v>0</v>
      </c>
      <c r="E257" s="27">
        <f>F257+G257+L257+M257+N257</f>
        <v>0</v>
      </c>
      <c r="F257" s="27">
        <v>0</v>
      </c>
      <c r="G257" s="147"/>
      <c r="H257" s="147"/>
      <c r="I257" s="147"/>
      <c r="J257" s="147"/>
      <c r="K257" s="147"/>
      <c r="L257" s="27"/>
      <c r="M257" s="27"/>
      <c r="N257" s="27"/>
      <c r="O257" s="174"/>
    </row>
    <row r="258" spans="1:15" ht="45">
      <c r="A258" s="148"/>
      <c r="B258" s="199"/>
      <c r="C258" s="195"/>
      <c r="D258" s="54" t="s">
        <v>300</v>
      </c>
      <c r="E258" s="27">
        <f>F258+G258+L258+M258+N258</f>
        <v>0</v>
      </c>
      <c r="F258" s="27">
        <v>0</v>
      </c>
      <c r="G258" s="147"/>
      <c r="H258" s="147"/>
      <c r="I258" s="147"/>
      <c r="J258" s="147"/>
      <c r="K258" s="147"/>
      <c r="L258" s="27"/>
      <c r="M258" s="27"/>
      <c r="N258" s="27"/>
      <c r="O258" s="174"/>
    </row>
    <row r="259" spans="1:15" ht="22.5">
      <c r="A259" s="148"/>
      <c r="B259" s="200"/>
      <c r="C259" s="195"/>
      <c r="D259" s="54" t="s">
        <v>301</v>
      </c>
      <c r="E259" s="27">
        <f>F259+G259+L259+M259+N259</f>
        <v>0</v>
      </c>
      <c r="F259" s="27">
        <v>0</v>
      </c>
      <c r="G259" s="147"/>
      <c r="H259" s="147"/>
      <c r="I259" s="147"/>
      <c r="J259" s="147"/>
      <c r="K259" s="147"/>
      <c r="L259" s="27"/>
      <c r="M259" s="27"/>
      <c r="N259" s="27"/>
      <c r="O259" s="174"/>
    </row>
    <row r="260" spans="1:15" ht="15" customHeight="1">
      <c r="A260" s="148"/>
      <c r="B260" s="168" t="s">
        <v>395</v>
      </c>
      <c r="C260" s="148"/>
      <c r="D260" s="148"/>
      <c r="E260" s="167" t="s">
        <v>52</v>
      </c>
      <c r="F260" s="165" t="s">
        <v>3</v>
      </c>
      <c r="G260" s="167" t="s">
        <v>2</v>
      </c>
      <c r="H260" s="169" t="s">
        <v>236</v>
      </c>
      <c r="I260" s="169"/>
      <c r="J260" s="169"/>
      <c r="K260" s="169"/>
      <c r="L260" s="167" t="s">
        <v>53</v>
      </c>
      <c r="M260" s="167" t="s">
        <v>54</v>
      </c>
      <c r="N260" s="167" t="s">
        <v>279</v>
      </c>
      <c r="O260" s="174"/>
    </row>
    <row r="261" spans="1:15" ht="22.5">
      <c r="A261" s="148"/>
      <c r="B261" s="168"/>
      <c r="C261" s="148"/>
      <c r="D261" s="148"/>
      <c r="E261" s="167"/>
      <c r="F261" s="166"/>
      <c r="G261" s="167"/>
      <c r="H261" s="91" t="s">
        <v>232</v>
      </c>
      <c r="I261" s="91" t="s">
        <v>233</v>
      </c>
      <c r="J261" s="91" t="s">
        <v>234</v>
      </c>
      <c r="K261" s="91" t="s">
        <v>235</v>
      </c>
      <c r="L261" s="167"/>
      <c r="M261" s="167"/>
      <c r="N261" s="167"/>
      <c r="O261" s="174"/>
    </row>
    <row r="262" spans="1:15" ht="44.25" customHeight="1">
      <c r="A262" s="148"/>
      <c r="B262" s="168"/>
      <c r="C262" s="148"/>
      <c r="D262" s="148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174"/>
    </row>
    <row r="263" spans="1:15" ht="11.25" customHeight="1">
      <c r="A263" s="148" t="s">
        <v>465</v>
      </c>
      <c r="B263" s="198" t="s">
        <v>374</v>
      </c>
      <c r="C263" s="195"/>
      <c r="D263" s="101" t="s">
        <v>19</v>
      </c>
      <c r="E263" s="27">
        <f>F263+G263+L263+M263+N263</f>
        <v>0</v>
      </c>
      <c r="F263" s="27">
        <f>SUM(F264:F267)</f>
        <v>0</v>
      </c>
      <c r="G263" s="147">
        <f>SUM(G264:K267)</f>
        <v>0</v>
      </c>
      <c r="H263" s="147"/>
      <c r="I263" s="147"/>
      <c r="J263" s="147"/>
      <c r="K263" s="147"/>
      <c r="L263" s="27">
        <f>SUM(L264:L267)</f>
        <v>0</v>
      </c>
      <c r="M263" s="27">
        <f>SUM(M264:M267)</f>
        <v>0</v>
      </c>
      <c r="N263" s="27">
        <f>SUM(N264:N267)</f>
        <v>0</v>
      </c>
      <c r="O263" s="174"/>
    </row>
    <row r="264" spans="1:15" ht="22.5">
      <c r="A264" s="148"/>
      <c r="B264" s="199"/>
      <c r="C264" s="195"/>
      <c r="D264" s="101" t="s">
        <v>24</v>
      </c>
      <c r="E264" s="27">
        <f>F264+G264+L264+M264+N264</f>
        <v>0</v>
      </c>
      <c r="F264" s="27">
        <v>0</v>
      </c>
      <c r="G264" s="147"/>
      <c r="H264" s="147"/>
      <c r="I264" s="147"/>
      <c r="J264" s="147"/>
      <c r="K264" s="147"/>
      <c r="L264" s="27"/>
      <c r="M264" s="27"/>
      <c r="N264" s="27"/>
      <c r="O264" s="174"/>
    </row>
    <row r="265" spans="1:15" ht="33.75">
      <c r="A265" s="148"/>
      <c r="B265" s="199"/>
      <c r="C265" s="195"/>
      <c r="D265" s="101" t="s">
        <v>0</v>
      </c>
      <c r="E265" s="27">
        <f>F265+G265+L265+M265+N265</f>
        <v>0</v>
      </c>
      <c r="F265" s="27">
        <v>0</v>
      </c>
      <c r="G265" s="147"/>
      <c r="H265" s="147"/>
      <c r="I265" s="147"/>
      <c r="J265" s="147"/>
      <c r="K265" s="147"/>
      <c r="L265" s="27"/>
      <c r="M265" s="27"/>
      <c r="N265" s="27"/>
      <c r="O265" s="174"/>
    </row>
    <row r="266" spans="1:15" ht="45">
      <c r="A266" s="148"/>
      <c r="B266" s="199"/>
      <c r="C266" s="195"/>
      <c r="D266" s="54" t="s">
        <v>300</v>
      </c>
      <c r="E266" s="27">
        <f>F266+G266+L266+M266+N266</f>
        <v>0</v>
      </c>
      <c r="F266" s="27">
        <v>0</v>
      </c>
      <c r="G266" s="147"/>
      <c r="H266" s="147"/>
      <c r="I266" s="147"/>
      <c r="J266" s="147"/>
      <c r="K266" s="147"/>
      <c r="L266" s="27"/>
      <c r="M266" s="27"/>
      <c r="N266" s="27"/>
      <c r="O266" s="174"/>
    </row>
    <row r="267" spans="1:15" ht="22.5">
      <c r="A267" s="148"/>
      <c r="B267" s="200"/>
      <c r="C267" s="195"/>
      <c r="D267" s="54" t="s">
        <v>301</v>
      </c>
      <c r="E267" s="27">
        <f>F267+G267+L267+M267+N267</f>
        <v>0</v>
      </c>
      <c r="F267" s="27">
        <v>0</v>
      </c>
      <c r="G267" s="147"/>
      <c r="H267" s="147"/>
      <c r="I267" s="147"/>
      <c r="J267" s="147"/>
      <c r="K267" s="147"/>
      <c r="L267" s="27"/>
      <c r="M267" s="27"/>
      <c r="N267" s="27"/>
      <c r="O267" s="174"/>
    </row>
    <row r="268" spans="1:15" ht="15" customHeight="1">
      <c r="A268" s="148"/>
      <c r="B268" s="168" t="s">
        <v>375</v>
      </c>
      <c r="C268" s="148"/>
      <c r="D268" s="148"/>
      <c r="E268" s="167" t="s">
        <v>52</v>
      </c>
      <c r="F268" s="165" t="s">
        <v>3</v>
      </c>
      <c r="G268" s="167" t="s">
        <v>2</v>
      </c>
      <c r="H268" s="169" t="s">
        <v>236</v>
      </c>
      <c r="I268" s="169"/>
      <c r="J268" s="169"/>
      <c r="K268" s="169"/>
      <c r="L268" s="167" t="s">
        <v>53</v>
      </c>
      <c r="M268" s="167" t="s">
        <v>54</v>
      </c>
      <c r="N268" s="167" t="s">
        <v>279</v>
      </c>
      <c r="O268" s="174"/>
    </row>
    <row r="269" spans="1:15" ht="22.5">
      <c r="A269" s="148"/>
      <c r="B269" s="168"/>
      <c r="C269" s="148"/>
      <c r="D269" s="148"/>
      <c r="E269" s="167"/>
      <c r="F269" s="166"/>
      <c r="G269" s="167"/>
      <c r="H269" s="91" t="s">
        <v>232</v>
      </c>
      <c r="I269" s="91" t="s">
        <v>233</v>
      </c>
      <c r="J269" s="91" t="s">
        <v>234</v>
      </c>
      <c r="K269" s="91" t="s">
        <v>235</v>
      </c>
      <c r="L269" s="167"/>
      <c r="M269" s="167"/>
      <c r="N269" s="167"/>
      <c r="O269" s="174"/>
    </row>
    <row r="270" spans="1:15" ht="44.25" customHeight="1">
      <c r="A270" s="148"/>
      <c r="B270" s="168"/>
      <c r="C270" s="148"/>
      <c r="D270" s="148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174"/>
    </row>
    <row r="271" spans="1:15">
      <c r="A271" s="182" t="s">
        <v>147</v>
      </c>
      <c r="B271" s="193" t="s">
        <v>126</v>
      </c>
      <c r="C271" s="201" t="s">
        <v>303</v>
      </c>
      <c r="D271" s="104" t="s">
        <v>19</v>
      </c>
      <c r="E271" s="26">
        <f t="shared" ref="E271:E280" si="4">F271+G271+L271+M271+N271</f>
        <v>52139</v>
      </c>
      <c r="F271" s="26">
        <f>F276</f>
        <v>0</v>
      </c>
      <c r="G271" s="175">
        <f>G276</f>
        <v>8000</v>
      </c>
      <c r="H271" s="175"/>
      <c r="I271" s="175"/>
      <c r="J271" s="175"/>
      <c r="K271" s="175"/>
      <c r="L271" s="26">
        <f t="shared" ref="L271:N275" si="5">L276</f>
        <v>14713</v>
      </c>
      <c r="M271" s="26">
        <f t="shared" si="5"/>
        <v>14713</v>
      </c>
      <c r="N271" s="26">
        <f t="shared" si="5"/>
        <v>14713</v>
      </c>
      <c r="O271" s="201" t="s">
        <v>289</v>
      </c>
    </row>
    <row r="272" spans="1:15" ht="22.5">
      <c r="A272" s="182"/>
      <c r="B272" s="193"/>
      <c r="C272" s="201"/>
      <c r="D272" s="104" t="s">
        <v>24</v>
      </c>
      <c r="E272" s="26">
        <f t="shared" si="4"/>
        <v>0</v>
      </c>
      <c r="F272" s="26">
        <f t="shared" ref="F272:G275" si="6">F277</f>
        <v>0</v>
      </c>
      <c r="G272" s="175">
        <f t="shared" si="6"/>
        <v>0</v>
      </c>
      <c r="H272" s="175"/>
      <c r="I272" s="175"/>
      <c r="J272" s="175"/>
      <c r="K272" s="175"/>
      <c r="L272" s="26">
        <f t="shared" si="5"/>
        <v>0</v>
      </c>
      <c r="M272" s="26">
        <f t="shared" si="5"/>
        <v>0</v>
      </c>
      <c r="N272" s="26">
        <f t="shared" si="5"/>
        <v>0</v>
      </c>
      <c r="O272" s="201"/>
    </row>
    <row r="273" spans="1:15" ht="33.75">
      <c r="A273" s="182"/>
      <c r="B273" s="193"/>
      <c r="C273" s="201"/>
      <c r="D273" s="104" t="s">
        <v>0</v>
      </c>
      <c r="E273" s="26">
        <f t="shared" si="4"/>
        <v>0</v>
      </c>
      <c r="F273" s="26">
        <f t="shared" si="6"/>
        <v>0</v>
      </c>
      <c r="G273" s="175">
        <f t="shared" si="6"/>
        <v>0</v>
      </c>
      <c r="H273" s="175"/>
      <c r="I273" s="175"/>
      <c r="J273" s="175"/>
      <c r="K273" s="175"/>
      <c r="L273" s="26">
        <f t="shared" si="5"/>
        <v>0</v>
      </c>
      <c r="M273" s="26">
        <f t="shared" si="5"/>
        <v>0</v>
      </c>
      <c r="N273" s="26">
        <f t="shared" si="5"/>
        <v>0</v>
      </c>
      <c r="O273" s="201"/>
    </row>
    <row r="274" spans="1:15" ht="45">
      <c r="A274" s="182"/>
      <c r="B274" s="193"/>
      <c r="C274" s="201"/>
      <c r="D274" s="52" t="s">
        <v>300</v>
      </c>
      <c r="E274" s="26">
        <f t="shared" si="4"/>
        <v>52139</v>
      </c>
      <c r="F274" s="26">
        <f t="shared" si="6"/>
        <v>0</v>
      </c>
      <c r="G274" s="175">
        <f t="shared" si="6"/>
        <v>8000</v>
      </c>
      <c r="H274" s="175"/>
      <c r="I274" s="175"/>
      <c r="J274" s="175"/>
      <c r="K274" s="175"/>
      <c r="L274" s="26">
        <f t="shared" si="5"/>
        <v>14713</v>
      </c>
      <c r="M274" s="26">
        <f t="shared" si="5"/>
        <v>14713</v>
      </c>
      <c r="N274" s="26">
        <f t="shared" si="5"/>
        <v>14713</v>
      </c>
      <c r="O274" s="201"/>
    </row>
    <row r="275" spans="1:15" ht="22.5">
      <c r="A275" s="182"/>
      <c r="B275" s="193"/>
      <c r="C275" s="201"/>
      <c r="D275" s="52" t="s">
        <v>301</v>
      </c>
      <c r="E275" s="26">
        <f t="shared" si="4"/>
        <v>0</v>
      </c>
      <c r="F275" s="26">
        <f t="shared" si="6"/>
        <v>0</v>
      </c>
      <c r="G275" s="175">
        <f>G280</f>
        <v>0</v>
      </c>
      <c r="H275" s="175"/>
      <c r="I275" s="175"/>
      <c r="J275" s="175"/>
      <c r="K275" s="175"/>
      <c r="L275" s="26">
        <f t="shared" si="5"/>
        <v>0</v>
      </c>
      <c r="M275" s="26">
        <f t="shared" si="5"/>
        <v>0</v>
      </c>
      <c r="N275" s="26">
        <f t="shared" si="5"/>
        <v>0</v>
      </c>
      <c r="O275" s="201"/>
    </row>
    <row r="276" spans="1:15">
      <c r="A276" s="164" t="s">
        <v>17</v>
      </c>
      <c r="B276" s="183" t="s">
        <v>125</v>
      </c>
      <c r="C276" s="202" t="s">
        <v>303</v>
      </c>
      <c r="D276" s="98" t="s">
        <v>19</v>
      </c>
      <c r="E276" s="75">
        <f t="shared" si="4"/>
        <v>52139</v>
      </c>
      <c r="F276" s="75">
        <f>SUM(F277:F280)</f>
        <v>0</v>
      </c>
      <c r="G276" s="149">
        <f>SUM(G277:K280)</f>
        <v>8000</v>
      </c>
      <c r="H276" s="149"/>
      <c r="I276" s="149"/>
      <c r="J276" s="149"/>
      <c r="K276" s="149"/>
      <c r="L276" s="75">
        <f>SUM(L277:L280)</f>
        <v>14713</v>
      </c>
      <c r="M276" s="75">
        <f>SUM(M277:M280)</f>
        <v>14713</v>
      </c>
      <c r="N276" s="75">
        <f>SUM(N277:N280)</f>
        <v>14713</v>
      </c>
      <c r="O276" s="157" t="s">
        <v>289</v>
      </c>
    </row>
    <row r="277" spans="1:15" ht="22.5">
      <c r="A277" s="164"/>
      <c r="B277" s="183"/>
      <c r="C277" s="202"/>
      <c r="D277" s="98" t="s">
        <v>24</v>
      </c>
      <c r="E277" s="75">
        <f t="shared" si="4"/>
        <v>0</v>
      </c>
      <c r="F277" s="75">
        <v>0</v>
      </c>
      <c r="G277" s="149"/>
      <c r="H277" s="149"/>
      <c r="I277" s="149"/>
      <c r="J277" s="149"/>
      <c r="K277" s="149"/>
      <c r="L277" s="75"/>
      <c r="M277" s="75"/>
      <c r="N277" s="75"/>
      <c r="O277" s="158"/>
    </row>
    <row r="278" spans="1:15" ht="33.75">
      <c r="A278" s="164"/>
      <c r="B278" s="183"/>
      <c r="C278" s="202"/>
      <c r="D278" s="98" t="s">
        <v>0</v>
      </c>
      <c r="E278" s="75">
        <f t="shared" si="4"/>
        <v>0</v>
      </c>
      <c r="F278" s="75">
        <v>0</v>
      </c>
      <c r="G278" s="149"/>
      <c r="H278" s="149"/>
      <c r="I278" s="149"/>
      <c r="J278" s="149"/>
      <c r="K278" s="149"/>
      <c r="L278" s="75"/>
      <c r="M278" s="75"/>
      <c r="N278" s="75"/>
      <c r="O278" s="158"/>
    </row>
    <row r="279" spans="1:15" ht="45">
      <c r="A279" s="164"/>
      <c r="B279" s="183"/>
      <c r="C279" s="202"/>
      <c r="D279" s="76" t="s">
        <v>300</v>
      </c>
      <c r="E279" s="75">
        <f t="shared" si="4"/>
        <v>52139</v>
      </c>
      <c r="F279" s="75">
        <v>0</v>
      </c>
      <c r="G279" s="149">
        <v>8000</v>
      </c>
      <c r="H279" s="149"/>
      <c r="I279" s="149"/>
      <c r="J279" s="149"/>
      <c r="K279" s="149"/>
      <c r="L279" s="75">
        <v>14713</v>
      </c>
      <c r="M279" s="75">
        <v>14713</v>
      </c>
      <c r="N279" s="75">
        <v>14713</v>
      </c>
      <c r="O279" s="158"/>
    </row>
    <row r="280" spans="1:15" ht="22.5">
      <c r="A280" s="164"/>
      <c r="B280" s="183"/>
      <c r="C280" s="202"/>
      <c r="D280" s="76" t="s">
        <v>301</v>
      </c>
      <c r="E280" s="75">
        <f t="shared" si="4"/>
        <v>0</v>
      </c>
      <c r="F280" s="75">
        <v>0</v>
      </c>
      <c r="G280" s="149"/>
      <c r="H280" s="149"/>
      <c r="I280" s="149"/>
      <c r="J280" s="149"/>
      <c r="K280" s="149"/>
      <c r="L280" s="75"/>
      <c r="M280" s="75"/>
      <c r="N280" s="75"/>
      <c r="O280" s="158"/>
    </row>
    <row r="281" spans="1:15" ht="15" customHeight="1">
      <c r="A281" s="164"/>
      <c r="B281" s="183" t="s">
        <v>189</v>
      </c>
      <c r="C281" s="164"/>
      <c r="D281" s="164"/>
      <c r="E281" s="146" t="s">
        <v>52</v>
      </c>
      <c r="F281" s="160" t="s">
        <v>3</v>
      </c>
      <c r="G281" s="146" t="s">
        <v>2</v>
      </c>
      <c r="H281" s="163" t="s">
        <v>236</v>
      </c>
      <c r="I281" s="163"/>
      <c r="J281" s="163"/>
      <c r="K281" s="163"/>
      <c r="L281" s="146" t="s">
        <v>53</v>
      </c>
      <c r="M281" s="146" t="s">
        <v>54</v>
      </c>
      <c r="N281" s="146" t="s">
        <v>279</v>
      </c>
      <c r="O281" s="158"/>
    </row>
    <row r="282" spans="1:15" ht="22.5">
      <c r="A282" s="164"/>
      <c r="B282" s="183"/>
      <c r="C282" s="164"/>
      <c r="D282" s="164"/>
      <c r="E282" s="146"/>
      <c r="F282" s="162"/>
      <c r="G282" s="146"/>
      <c r="H282" s="94" t="s">
        <v>232</v>
      </c>
      <c r="I282" s="94" t="s">
        <v>233</v>
      </c>
      <c r="J282" s="94" t="s">
        <v>234</v>
      </c>
      <c r="K282" s="94" t="s">
        <v>235</v>
      </c>
      <c r="L282" s="146"/>
      <c r="M282" s="146"/>
      <c r="N282" s="146"/>
      <c r="O282" s="158"/>
    </row>
    <row r="283" spans="1:15">
      <c r="A283" s="164"/>
      <c r="B283" s="183"/>
      <c r="C283" s="164"/>
      <c r="D283" s="164"/>
      <c r="E283" s="100">
        <v>5</v>
      </c>
      <c r="F283" s="100">
        <v>0</v>
      </c>
      <c r="G283" s="100">
        <v>2</v>
      </c>
      <c r="H283" s="100">
        <v>0</v>
      </c>
      <c r="I283" s="100">
        <v>0</v>
      </c>
      <c r="J283" s="100">
        <v>0</v>
      </c>
      <c r="K283" s="100">
        <v>2</v>
      </c>
      <c r="L283" s="100">
        <v>1</v>
      </c>
      <c r="M283" s="100">
        <v>1</v>
      </c>
      <c r="N283" s="100">
        <v>1</v>
      </c>
      <c r="O283" s="159"/>
    </row>
    <row r="284" spans="1:15" ht="15" customHeight="1">
      <c r="A284" s="182" t="s">
        <v>223</v>
      </c>
      <c r="B284" s="193" t="s">
        <v>33</v>
      </c>
      <c r="C284" s="201" t="s">
        <v>303</v>
      </c>
      <c r="D284" s="104" t="s">
        <v>19</v>
      </c>
      <c r="E284" s="26">
        <f t="shared" ref="E284:E293" si="7">F284+G284+L284+M284+N284</f>
        <v>106817.91382</v>
      </c>
      <c r="F284" s="26">
        <f>F289+F297</f>
        <v>14452.781290000001</v>
      </c>
      <c r="G284" s="175">
        <f>G289+G297</f>
        <v>22843.132529999999</v>
      </c>
      <c r="H284" s="175"/>
      <c r="I284" s="175"/>
      <c r="J284" s="175"/>
      <c r="K284" s="175"/>
      <c r="L284" s="26">
        <f t="shared" ref="L284:N288" si="8">L289+L297</f>
        <v>23174</v>
      </c>
      <c r="M284" s="26">
        <f t="shared" si="8"/>
        <v>23174</v>
      </c>
      <c r="N284" s="26">
        <f t="shared" si="8"/>
        <v>23174</v>
      </c>
      <c r="O284" s="203" t="s">
        <v>289</v>
      </c>
    </row>
    <row r="285" spans="1:15" ht="22.5">
      <c r="A285" s="182"/>
      <c r="B285" s="193"/>
      <c r="C285" s="201"/>
      <c r="D285" s="104" t="s">
        <v>24</v>
      </c>
      <c r="E285" s="26">
        <f t="shared" si="7"/>
        <v>51994</v>
      </c>
      <c r="F285" s="26">
        <f t="shared" ref="F285:G288" si="9">F290+F298</f>
        <v>6019</v>
      </c>
      <c r="G285" s="175">
        <f t="shared" si="9"/>
        <v>11853</v>
      </c>
      <c r="H285" s="175"/>
      <c r="I285" s="175"/>
      <c r="J285" s="175"/>
      <c r="K285" s="175"/>
      <c r="L285" s="26">
        <f t="shared" si="8"/>
        <v>11374</v>
      </c>
      <c r="M285" s="26">
        <f t="shared" si="8"/>
        <v>11374</v>
      </c>
      <c r="N285" s="26">
        <f t="shared" si="8"/>
        <v>11374</v>
      </c>
      <c r="O285" s="203"/>
    </row>
    <row r="286" spans="1:15" ht="33.75">
      <c r="A286" s="182"/>
      <c r="B286" s="193"/>
      <c r="C286" s="201"/>
      <c r="D286" s="104" t="s">
        <v>0</v>
      </c>
      <c r="E286" s="26">
        <f t="shared" si="7"/>
        <v>0</v>
      </c>
      <c r="F286" s="26">
        <f t="shared" si="9"/>
        <v>0</v>
      </c>
      <c r="G286" s="175">
        <f t="shared" si="9"/>
        <v>0</v>
      </c>
      <c r="H286" s="175"/>
      <c r="I286" s="175"/>
      <c r="J286" s="175"/>
      <c r="K286" s="175"/>
      <c r="L286" s="26">
        <f t="shared" si="8"/>
        <v>0</v>
      </c>
      <c r="M286" s="26">
        <f t="shared" si="8"/>
        <v>0</v>
      </c>
      <c r="N286" s="26">
        <f t="shared" si="8"/>
        <v>0</v>
      </c>
      <c r="O286" s="203"/>
    </row>
    <row r="287" spans="1:15" ht="45">
      <c r="A287" s="182"/>
      <c r="B287" s="193"/>
      <c r="C287" s="201"/>
      <c r="D287" s="52" t="s">
        <v>300</v>
      </c>
      <c r="E287" s="26">
        <f t="shared" si="7"/>
        <v>54823.913820000002</v>
      </c>
      <c r="F287" s="26">
        <f t="shared" si="9"/>
        <v>8433.7812900000008</v>
      </c>
      <c r="G287" s="175">
        <f t="shared" si="9"/>
        <v>10990.132529999999</v>
      </c>
      <c r="H287" s="175"/>
      <c r="I287" s="175"/>
      <c r="J287" s="175"/>
      <c r="K287" s="175"/>
      <c r="L287" s="26">
        <f t="shared" si="8"/>
        <v>11800</v>
      </c>
      <c r="M287" s="26">
        <f t="shared" si="8"/>
        <v>11800</v>
      </c>
      <c r="N287" s="26">
        <f t="shared" si="8"/>
        <v>11800</v>
      </c>
      <c r="O287" s="203"/>
    </row>
    <row r="288" spans="1:15" ht="22.5">
      <c r="A288" s="182"/>
      <c r="B288" s="193"/>
      <c r="C288" s="201"/>
      <c r="D288" s="52" t="s">
        <v>301</v>
      </c>
      <c r="E288" s="26">
        <f t="shared" si="7"/>
        <v>0</v>
      </c>
      <c r="F288" s="26">
        <f t="shared" si="9"/>
        <v>0</v>
      </c>
      <c r="G288" s="175">
        <f t="shared" si="9"/>
        <v>0</v>
      </c>
      <c r="H288" s="175"/>
      <c r="I288" s="175"/>
      <c r="J288" s="175"/>
      <c r="K288" s="175"/>
      <c r="L288" s="26">
        <f t="shared" si="8"/>
        <v>0</v>
      </c>
      <c r="M288" s="26">
        <f t="shared" si="8"/>
        <v>0</v>
      </c>
      <c r="N288" s="26">
        <f t="shared" si="8"/>
        <v>0</v>
      </c>
      <c r="O288" s="203"/>
    </row>
    <row r="289" spans="1:15">
      <c r="A289" s="190" t="s">
        <v>27</v>
      </c>
      <c r="B289" s="170" t="s">
        <v>60</v>
      </c>
      <c r="C289" s="195" t="s">
        <v>303</v>
      </c>
      <c r="D289" s="101" t="s">
        <v>19</v>
      </c>
      <c r="E289" s="27">
        <f t="shared" si="7"/>
        <v>54823.913820000002</v>
      </c>
      <c r="F289" s="27">
        <f>SUM(F290:F293)</f>
        <v>8433.7812900000008</v>
      </c>
      <c r="G289" s="147">
        <f>SUM(G290:K293)</f>
        <v>10990.132529999999</v>
      </c>
      <c r="H289" s="147"/>
      <c r="I289" s="147"/>
      <c r="J289" s="147"/>
      <c r="K289" s="147"/>
      <c r="L289" s="27">
        <f>SUM(L290:L293)</f>
        <v>11800</v>
      </c>
      <c r="M289" s="27">
        <f>SUM(M290:M293)</f>
        <v>11800</v>
      </c>
      <c r="N289" s="27">
        <f>SUM(N290:N293)</f>
        <v>11800</v>
      </c>
      <c r="O289" s="174" t="s">
        <v>289</v>
      </c>
    </row>
    <row r="290" spans="1:15" ht="22.5">
      <c r="A290" s="191"/>
      <c r="B290" s="170"/>
      <c r="C290" s="195"/>
      <c r="D290" s="101" t="s">
        <v>24</v>
      </c>
      <c r="E290" s="27">
        <f t="shared" si="7"/>
        <v>0</v>
      </c>
      <c r="F290" s="27">
        <v>0</v>
      </c>
      <c r="G290" s="147"/>
      <c r="H290" s="147"/>
      <c r="I290" s="147"/>
      <c r="J290" s="147"/>
      <c r="K290" s="147"/>
      <c r="L290" s="27"/>
      <c r="M290" s="27"/>
      <c r="N290" s="27"/>
      <c r="O290" s="174"/>
    </row>
    <row r="291" spans="1:15" ht="33.75">
      <c r="A291" s="191"/>
      <c r="B291" s="170"/>
      <c r="C291" s="195"/>
      <c r="D291" s="101" t="s">
        <v>0</v>
      </c>
      <c r="E291" s="27">
        <f t="shared" si="7"/>
        <v>0</v>
      </c>
      <c r="F291" s="27">
        <v>0</v>
      </c>
      <c r="G291" s="147"/>
      <c r="H291" s="147"/>
      <c r="I291" s="147"/>
      <c r="J291" s="147"/>
      <c r="K291" s="147"/>
      <c r="L291" s="27"/>
      <c r="M291" s="27"/>
      <c r="N291" s="27"/>
      <c r="O291" s="174"/>
    </row>
    <row r="292" spans="1:15" ht="45">
      <c r="A292" s="191"/>
      <c r="B292" s="170"/>
      <c r="C292" s="195"/>
      <c r="D292" s="54" t="s">
        <v>300</v>
      </c>
      <c r="E292" s="27">
        <f t="shared" si="7"/>
        <v>54823.913820000002</v>
      </c>
      <c r="F292" s="27">
        <v>8433.7812900000008</v>
      </c>
      <c r="G292" s="147">
        <v>10990.132529999999</v>
      </c>
      <c r="H292" s="147"/>
      <c r="I292" s="147"/>
      <c r="J292" s="147"/>
      <c r="K292" s="147"/>
      <c r="L292" s="27">
        <v>11800</v>
      </c>
      <c r="M292" s="27">
        <v>11800</v>
      </c>
      <c r="N292" s="27">
        <v>11800</v>
      </c>
      <c r="O292" s="174"/>
    </row>
    <row r="293" spans="1:15" ht="22.5">
      <c r="A293" s="191"/>
      <c r="B293" s="170"/>
      <c r="C293" s="195"/>
      <c r="D293" s="54" t="s">
        <v>301</v>
      </c>
      <c r="E293" s="27">
        <f t="shared" si="7"/>
        <v>0</v>
      </c>
      <c r="F293" s="27">
        <v>0</v>
      </c>
      <c r="G293" s="147"/>
      <c r="H293" s="147"/>
      <c r="I293" s="147"/>
      <c r="J293" s="147"/>
      <c r="K293" s="147"/>
      <c r="L293" s="27"/>
      <c r="M293" s="27"/>
      <c r="N293" s="27"/>
      <c r="O293" s="174"/>
    </row>
    <row r="294" spans="1:15" ht="15" customHeight="1">
      <c r="A294" s="191"/>
      <c r="B294" s="171" t="s">
        <v>295</v>
      </c>
      <c r="C294" s="148"/>
      <c r="D294" s="148"/>
      <c r="E294" s="167" t="s">
        <v>52</v>
      </c>
      <c r="F294" s="165" t="s">
        <v>3</v>
      </c>
      <c r="G294" s="167" t="s">
        <v>2</v>
      </c>
      <c r="H294" s="169" t="s">
        <v>236</v>
      </c>
      <c r="I294" s="169"/>
      <c r="J294" s="169"/>
      <c r="K294" s="169"/>
      <c r="L294" s="167" t="s">
        <v>53</v>
      </c>
      <c r="M294" s="167" t="s">
        <v>54</v>
      </c>
      <c r="N294" s="167" t="s">
        <v>279</v>
      </c>
      <c r="O294" s="174"/>
    </row>
    <row r="295" spans="1:15" ht="22.5">
      <c r="A295" s="191"/>
      <c r="B295" s="171"/>
      <c r="C295" s="148"/>
      <c r="D295" s="148"/>
      <c r="E295" s="167"/>
      <c r="F295" s="166"/>
      <c r="G295" s="167"/>
      <c r="H295" s="91" t="s">
        <v>232</v>
      </c>
      <c r="I295" s="91" t="s">
        <v>233</v>
      </c>
      <c r="J295" s="91" t="s">
        <v>234</v>
      </c>
      <c r="K295" s="91" t="s">
        <v>235</v>
      </c>
      <c r="L295" s="167"/>
      <c r="M295" s="167"/>
      <c r="N295" s="167"/>
      <c r="O295" s="174"/>
    </row>
    <row r="296" spans="1:15" ht="24.75" customHeight="1">
      <c r="A296" s="192"/>
      <c r="B296" s="171"/>
      <c r="C296" s="148"/>
      <c r="D296" s="148"/>
      <c r="E296" s="93">
        <v>23</v>
      </c>
      <c r="F296" s="93">
        <v>23</v>
      </c>
      <c r="G296" s="93">
        <v>23</v>
      </c>
      <c r="H296" s="93">
        <v>0</v>
      </c>
      <c r="I296" s="93">
        <v>23</v>
      </c>
      <c r="J296" s="93">
        <v>23</v>
      </c>
      <c r="K296" s="93">
        <v>23</v>
      </c>
      <c r="L296" s="93">
        <v>23</v>
      </c>
      <c r="M296" s="93">
        <v>23</v>
      </c>
      <c r="N296" s="93">
        <v>23</v>
      </c>
      <c r="O296" s="174"/>
    </row>
    <row r="297" spans="1:15">
      <c r="A297" s="148" t="s">
        <v>256</v>
      </c>
      <c r="B297" s="170" t="s">
        <v>254</v>
      </c>
      <c r="C297" s="195" t="s">
        <v>303</v>
      </c>
      <c r="D297" s="101" t="s">
        <v>19</v>
      </c>
      <c r="E297" s="27">
        <f>F297+G297+L297+M297+N297</f>
        <v>51994</v>
      </c>
      <c r="F297" s="27">
        <f>SUM(F298:F301)</f>
        <v>6019</v>
      </c>
      <c r="G297" s="147">
        <f>SUM(G298:K301)</f>
        <v>11853</v>
      </c>
      <c r="H297" s="147"/>
      <c r="I297" s="147"/>
      <c r="J297" s="147"/>
      <c r="K297" s="147"/>
      <c r="L297" s="27">
        <f>SUM(L298:L301)</f>
        <v>11374</v>
      </c>
      <c r="M297" s="27">
        <f>SUM(M298:M301)</f>
        <v>11374</v>
      </c>
      <c r="N297" s="27">
        <f>SUM(N298:N301)</f>
        <v>11374</v>
      </c>
      <c r="O297" s="174" t="s">
        <v>289</v>
      </c>
    </row>
    <row r="298" spans="1:15" ht="22.5">
      <c r="A298" s="148"/>
      <c r="B298" s="170"/>
      <c r="C298" s="195"/>
      <c r="D298" s="101" t="s">
        <v>24</v>
      </c>
      <c r="E298" s="27">
        <f>F298+G298+L298+M298+N298</f>
        <v>51994</v>
      </c>
      <c r="F298" s="27">
        <v>6019</v>
      </c>
      <c r="G298" s="147">
        <v>11853</v>
      </c>
      <c r="H298" s="147"/>
      <c r="I298" s="147"/>
      <c r="J298" s="147"/>
      <c r="K298" s="147"/>
      <c r="L298" s="27">
        <v>11374</v>
      </c>
      <c r="M298" s="27">
        <v>11374</v>
      </c>
      <c r="N298" s="27">
        <v>11374</v>
      </c>
      <c r="O298" s="174"/>
    </row>
    <row r="299" spans="1:15" ht="33.75">
      <c r="A299" s="148"/>
      <c r="B299" s="170"/>
      <c r="C299" s="195"/>
      <c r="D299" s="101" t="s">
        <v>0</v>
      </c>
      <c r="E299" s="27">
        <f>F299+G299+L299+M299+N299</f>
        <v>0</v>
      </c>
      <c r="F299" s="27">
        <v>0</v>
      </c>
      <c r="G299" s="147"/>
      <c r="H299" s="147"/>
      <c r="I299" s="147"/>
      <c r="J299" s="147"/>
      <c r="K299" s="147"/>
      <c r="L299" s="27"/>
      <c r="M299" s="27"/>
      <c r="N299" s="27"/>
      <c r="O299" s="174"/>
    </row>
    <row r="300" spans="1:15" ht="45">
      <c r="A300" s="148"/>
      <c r="B300" s="170"/>
      <c r="C300" s="195"/>
      <c r="D300" s="54" t="s">
        <v>300</v>
      </c>
      <c r="E300" s="27">
        <f>F300+G300+L300+M300+N300</f>
        <v>0</v>
      </c>
      <c r="F300" s="27">
        <v>0</v>
      </c>
      <c r="G300" s="147"/>
      <c r="H300" s="147"/>
      <c r="I300" s="147"/>
      <c r="J300" s="147"/>
      <c r="K300" s="147"/>
      <c r="L300" s="27"/>
      <c r="M300" s="27"/>
      <c r="N300" s="27"/>
      <c r="O300" s="174"/>
    </row>
    <row r="301" spans="1:15" ht="22.5">
      <c r="A301" s="148"/>
      <c r="B301" s="170"/>
      <c r="C301" s="195"/>
      <c r="D301" s="54" t="s">
        <v>301</v>
      </c>
      <c r="E301" s="27">
        <f>F301+G301+L301+M301+N301</f>
        <v>0</v>
      </c>
      <c r="F301" s="27">
        <v>0</v>
      </c>
      <c r="G301" s="147"/>
      <c r="H301" s="147"/>
      <c r="I301" s="147"/>
      <c r="J301" s="147"/>
      <c r="K301" s="147"/>
      <c r="L301" s="27"/>
      <c r="M301" s="27"/>
      <c r="N301" s="27"/>
      <c r="O301" s="174"/>
    </row>
    <row r="302" spans="1:15" ht="15" customHeight="1">
      <c r="A302" s="148"/>
      <c r="B302" s="197" t="s">
        <v>296</v>
      </c>
      <c r="C302" s="148"/>
      <c r="D302" s="148"/>
      <c r="E302" s="167" t="s">
        <v>52</v>
      </c>
      <c r="F302" s="165" t="s">
        <v>3</v>
      </c>
      <c r="G302" s="167" t="s">
        <v>2</v>
      </c>
      <c r="H302" s="169" t="s">
        <v>236</v>
      </c>
      <c r="I302" s="169"/>
      <c r="J302" s="169"/>
      <c r="K302" s="169"/>
      <c r="L302" s="167" t="s">
        <v>53</v>
      </c>
      <c r="M302" s="167" t="s">
        <v>54</v>
      </c>
      <c r="N302" s="167" t="s">
        <v>279</v>
      </c>
      <c r="O302" s="174"/>
    </row>
    <row r="303" spans="1:15" ht="22.5">
      <c r="A303" s="148"/>
      <c r="B303" s="197"/>
      <c r="C303" s="148"/>
      <c r="D303" s="148"/>
      <c r="E303" s="167"/>
      <c r="F303" s="166"/>
      <c r="G303" s="167"/>
      <c r="H303" s="91" t="s">
        <v>232</v>
      </c>
      <c r="I303" s="91" t="s">
        <v>233</v>
      </c>
      <c r="J303" s="91" t="s">
        <v>234</v>
      </c>
      <c r="K303" s="91" t="s">
        <v>235</v>
      </c>
      <c r="L303" s="167"/>
      <c r="M303" s="167"/>
      <c r="N303" s="167"/>
      <c r="O303" s="174"/>
    </row>
    <row r="304" spans="1:15" ht="42.75" customHeight="1">
      <c r="A304" s="148"/>
      <c r="B304" s="197"/>
      <c r="C304" s="148"/>
      <c r="D304" s="148"/>
      <c r="E304" s="93">
        <v>100</v>
      </c>
      <c r="F304" s="93">
        <v>100</v>
      </c>
      <c r="G304" s="93">
        <v>100</v>
      </c>
      <c r="H304" s="93">
        <v>0</v>
      </c>
      <c r="I304" s="93">
        <v>0</v>
      </c>
      <c r="J304" s="93">
        <v>0</v>
      </c>
      <c r="K304" s="93">
        <v>100</v>
      </c>
      <c r="L304" s="93">
        <v>100</v>
      </c>
      <c r="M304" s="93">
        <v>100</v>
      </c>
      <c r="N304" s="93">
        <v>100</v>
      </c>
      <c r="O304" s="174"/>
    </row>
    <row r="305" spans="1:15">
      <c r="A305" s="182" t="s">
        <v>41</v>
      </c>
      <c r="B305" s="193" t="s">
        <v>221</v>
      </c>
      <c r="C305" s="182"/>
      <c r="D305" s="104" t="s">
        <v>19</v>
      </c>
      <c r="E305" s="32">
        <f t="shared" ref="E305:E314" si="10">F305+G305+L305+M305+N305</f>
        <v>0</v>
      </c>
      <c r="F305" s="32">
        <f>F310</f>
        <v>0</v>
      </c>
      <c r="G305" s="175">
        <f>G310</f>
        <v>0</v>
      </c>
      <c r="H305" s="175"/>
      <c r="I305" s="175"/>
      <c r="J305" s="175"/>
      <c r="K305" s="175"/>
      <c r="L305" s="32">
        <f t="shared" ref="L305:N309" si="11">L310</f>
        <v>0</v>
      </c>
      <c r="M305" s="32">
        <f t="shared" si="11"/>
        <v>0</v>
      </c>
      <c r="N305" s="32">
        <f t="shared" si="11"/>
        <v>0</v>
      </c>
      <c r="O305" s="194"/>
    </row>
    <row r="306" spans="1:15" ht="22.5">
      <c r="A306" s="182"/>
      <c r="B306" s="193"/>
      <c r="C306" s="182"/>
      <c r="D306" s="104" t="s">
        <v>24</v>
      </c>
      <c r="E306" s="32">
        <f t="shared" si="10"/>
        <v>0</v>
      </c>
      <c r="F306" s="32">
        <f t="shared" ref="F306:G309" si="12">F311</f>
        <v>0</v>
      </c>
      <c r="G306" s="175">
        <f t="shared" si="12"/>
        <v>0</v>
      </c>
      <c r="H306" s="175"/>
      <c r="I306" s="175"/>
      <c r="J306" s="175"/>
      <c r="K306" s="175"/>
      <c r="L306" s="32">
        <f t="shared" si="11"/>
        <v>0</v>
      </c>
      <c r="M306" s="32">
        <f t="shared" si="11"/>
        <v>0</v>
      </c>
      <c r="N306" s="32">
        <f t="shared" si="11"/>
        <v>0</v>
      </c>
      <c r="O306" s="194"/>
    </row>
    <row r="307" spans="1:15" ht="33.75">
      <c r="A307" s="182"/>
      <c r="B307" s="193"/>
      <c r="C307" s="182"/>
      <c r="D307" s="104" t="s">
        <v>0</v>
      </c>
      <c r="E307" s="32">
        <f t="shared" si="10"/>
        <v>0</v>
      </c>
      <c r="F307" s="32">
        <f t="shared" si="12"/>
        <v>0</v>
      </c>
      <c r="G307" s="175">
        <f t="shared" si="12"/>
        <v>0</v>
      </c>
      <c r="H307" s="175"/>
      <c r="I307" s="175"/>
      <c r="J307" s="175"/>
      <c r="K307" s="175"/>
      <c r="L307" s="32">
        <f t="shared" si="11"/>
        <v>0</v>
      </c>
      <c r="M307" s="32">
        <f t="shared" si="11"/>
        <v>0</v>
      </c>
      <c r="N307" s="32">
        <f t="shared" si="11"/>
        <v>0</v>
      </c>
      <c r="O307" s="194"/>
    </row>
    <row r="308" spans="1:15" ht="33.75">
      <c r="A308" s="182"/>
      <c r="B308" s="193"/>
      <c r="C308" s="182"/>
      <c r="D308" s="104" t="s">
        <v>20</v>
      </c>
      <c r="E308" s="32">
        <f t="shared" si="10"/>
        <v>0</v>
      </c>
      <c r="F308" s="32">
        <f t="shared" si="12"/>
        <v>0</v>
      </c>
      <c r="G308" s="175">
        <f t="shared" si="12"/>
        <v>0</v>
      </c>
      <c r="H308" s="175"/>
      <c r="I308" s="175"/>
      <c r="J308" s="175"/>
      <c r="K308" s="175"/>
      <c r="L308" s="32">
        <f t="shared" si="11"/>
        <v>0</v>
      </c>
      <c r="M308" s="32">
        <f t="shared" si="11"/>
        <v>0</v>
      </c>
      <c r="N308" s="32">
        <f t="shared" si="11"/>
        <v>0</v>
      </c>
      <c r="O308" s="194"/>
    </row>
    <row r="309" spans="1:15" ht="22.5">
      <c r="A309" s="182"/>
      <c r="B309" s="193"/>
      <c r="C309" s="182"/>
      <c r="D309" s="104" t="s">
        <v>1</v>
      </c>
      <c r="E309" s="32">
        <f t="shared" si="10"/>
        <v>0</v>
      </c>
      <c r="F309" s="32">
        <f t="shared" si="12"/>
        <v>0</v>
      </c>
      <c r="G309" s="175">
        <f t="shared" si="12"/>
        <v>0</v>
      </c>
      <c r="H309" s="175"/>
      <c r="I309" s="175"/>
      <c r="J309" s="175"/>
      <c r="K309" s="175"/>
      <c r="L309" s="32">
        <f t="shared" si="11"/>
        <v>0</v>
      </c>
      <c r="M309" s="32">
        <f t="shared" si="11"/>
        <v>0</v>
      </c>
      <c r="N309" s="32">
        <f t="shared" si="11"/>
        <v>0</v>
      </c>
      <c r="O309" s="194"/>
    </row>
    <row r="310" spans="1:15">
      <c r="A310" s="148" t="s">
        <v>42</v>
      </c>
      <c r="B310" s="170" t="s">
        <v>222</v>
      </c>
      <c r="C310" s="195"/>
      <c r="D310" s="101" t="s">
        <v>19</v>
      </c>
      <c r="E310" s="27">
        <f t="shared" si="10"/>
        <v>0</v>
      </c>
      <c r="F310" s="27">
        <f>SUM(F311:F314)</f>
        <v>0</v>
      </c>
      <c r="G310" s="147">
        <f>SUM(G311:K314)</f>
        <v>0</v>
      </c>
      <c r="H310" s="147"/>
      <c r="I310" s="147"/>
      <c r="J310" s="147"/>
      <c r="K310" s="147"/>
      <c r="L310" s="27">
        <f>SUM(L311:L314)</f>
        <v>0</v>
      </c>
      <c r="M310" s="27">
        <f>SUM(M311:M314)</f>
        <v>0</v>
      </c>
      <c r="N310" s="27">
        <f>SUM(N311:N314)</f>
        <v>0</v>
      </c>
      <c r="O310" s="169"/>
    </row>
    <row r="311" spans="1:15" ht="22.5">
      <c r="A311" s="148"/>
      <c r="B311" s="170"/>
      <c r="C311" s="195"/>
      <c r="D311" s="101" t="s">
        <v>24</v>
      </c>
      <c r="E311" s="27">
        <f t="shared" si="10"/>
        <v>0</v>
      </c>
      <c r="F311" s="27">
        <v>0</v>
      </c>
      <c r="G311" s="147"/>
      <c r="H311" s="147"/>
      <c r="I311" s="147"/>
      <c r="J311" s="147"/>
      <c r="K311" s="147"/>
      <c r="L311" s="27"/>
      <c r="M311" s="27"/>
      <c r="N311" s="27"/>
      <c r="O311" s="169"/>
    </row>
    <row r="312" spans="1:15" ht="33.75">
      <c r="A312" s="148"/>
      <c r="B312" s="170"/>
      <c r="C312" s="195"/>
      <c r="D312" s="101" t="s">
        <v>0</v>
      </c>
      <c r="E312" s="27">
        <f t="shared" si="10"/>
        <v>0</v>
      </c>
      <c r="F312" s="27">
        <v>0</v>
      </c>
      <c r="G312" s="147"/>
      <c r="H312" s="147"/>
      <c r="I312" s="147"/>
      <c r="J312" s="147"/>
      <c r="K312" s="147"/>
      <c r="L312" s="27"/>
      <c r="M312" s="27"/>
      <c r="N312" s="27"/>
      <c r="O312" s="169"/>
    </row>
    <row r="313" spans="1:15" ht="45">
      <c r="A313" s="148"/>
      <c r="B313" s="170"/>
      <c r="C313" s="195"/>
      <c r="D313" s="55" t="s">
        <v>300</v>
      </c>
      <c r="E313" s="27">
        <f t="shared" si="10"/>
        <v>0</v>
      </c>
      <c r="F313" s="27">
        <v>0</v>
      </c>
      <c r="G313" s="147"/>
      <c r="H313" s="147"/>
      <c r="I313" s="147"/>
      <c r="J313" s="147"/>
      <c r="K313" s="147"/>
      <c r="L313" s="27"/>
      <c r="M313" s="27"/>
      <c r="N313" s="27"/>
      <c r="O313" s="169"/>
    </row>
    <row r="314" spans="1:15" ht="22.5">
      <c r="A314" s="148"/>
      <c r="B314" s="170"/>
      <c r="C314" s="195"/>
      <c r="D314" s="55" t="s">
        <v>301</v>
      </c>
      <c r="E314" s="27">
        <f t="shared" si="10"/>
        <v>0</v>
      </c>
      <c r="F314" s="27">
        <v>0</v>
      </c>
      <c r="G314" s="147"/>
      <c r="H314" s="147"/>
      <c r="I314" s="147"/>
      <c r="J314" s="147"/>
      <c r="K314" s="147"/>
      <c r="L314" s="27"/>
      <c r="M314" s="27"/>
      <c r="N314" s="27"/>
      <c r="O314" s="169"/>
    </row>
    <row r="315" spans="1:15" ht="15" customHeight="1">
      <c r="A315" s="148"/>
      <c r="B315" s="171" t="s">
        <v>55</v>
      </c>
      <c r="C315" s="148"/>
      <c r="D315" s="148"/>
      <c r="E315" s="167" t="s">
        <v>52</v>
      </c>
      <c r="F315" s="165" t="s">
        <v>3</v>
      </c>
      <c r="G315" s="167" t="s">
        <v>2</v>
      </c>
      <c r="H315" s="169" t="s">
        <v>236</v>
      </c>
      <c r="I315" s="169"/>
      <c r="J315" s="169"/>
      <c r="K315" s="169"/>
      <c r="L315" s="167" t="s">
        <v>53</v>
      </c>
      <c r="M315" s="167" t="s">
        <v>54</v>
      </c>
      <c r="N315" s="167" t="s">
        <v>279</v>
      </c>
      <c r="O315" s="169"/>
    </row>
    <row r="316" spans="1:15" ht="22.5">
      <c r="A316" s="148"/>
      <c r="B316" s="171"/>
      <c r="C316" s="148"/>
      <c r="D316" s="148"/>
      <c r="E316" s="167"/>
      <c r="F316" s="166"/>
      <c r="G316" s="167"/>
      <c r="H316" s="91" t="s">
        <v>232</v>
      </c>
      <c r="I316" s="91" t="s">
        <v>233</v>
      </c>
      <c r="J316" s="91" t="s">
        <v>234</v>
      </c>
      <c r="K316" s="91" t="s">
        <v>235</v>
      </c>
      <c r="L316" s="167"/>
      <c r="M316" s="167"/>
      <c r="N316" s="167"/>
      <c r="O316" s="169"/>
    </row>
    <row r="317" spans="1:15">
      <c r="A317" s="148"/>
      <c r="B317" s="171"/>
      <c r="C317" s="148"/>
      <c r="D317" s="148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169"/>
    </row>
    <row r="318" spans="1:15" ht="15" customHeight="1">
      <c r="A318" s="182" t="s">
        <v>43</v>
      </c>
      <c r="B318" s="193" t="s">
        <v>50</v>
      </c>
      <c r="C318" s="203"/>
      <c r="D318" s="104" t="s">
        <v>19</v>
      </c>
      <c r="E318" s="26">
        <f t="shared" ref="E318:E327" si="13">F318+G318+L318+M318+N318</f>
        <v>0</v>
      </c>
      <c r="F318" s="26">
        <f>F323</f>
        <v>0</v>
      </c>
      <c r="G318" s="175">
        <f>G323</f>
        <v>0</v>
      </c>
      <c r="H318" s="175"/>
      <c r="I318" s="175"/>
      <c r="J318" s="175"/>
      <c r="K318" s="175"/>
      <c r="L318" s="26">
        <f t="shared" ref="L318:N322" si="14">L323</f>
        <v>0</v>
      </c>
      <c r="M318" s="26">
        <f t="shared" si="14"/>
        <v>0</v>
      </c>
      <c r="N318" s="26">
        <f t="shared" si="14"/>
        <v>0</v>
      </c>
      <c r="O318" s="203"/>
    </row>
    <row r="319" spans="1:15" ht="22.5">
      <c r="A319" s="182"/>
      <c r="B319" s="193"/>
      <c r="C319" s="203"/>
      <c r="D319" s="104" t="s">
        <v>24</v>
      </c>
      <c r="E319" s="26">
        <f t="shared" si="13"/>
        <v>0</v>
      </c>
      <c r="F319" s="26">
        <f t="shared" ref="F319:G322" si="15">F324</f>
        <v>0</v>
      </c>
      <c r="G319" s="175">
        <f t="shared" si="15"/>
        <v>0</v>
      </c>
      <c r="H319" s="175"/>
      <c r="I319" s="175"/>
      <c r="J319" s="175"/>
      <c r="K319" s="175"/>
      <c r="L319" s="26">
        <f t="shared" si="14"/>
        <v>0</v>
      </c>
      <c r="M319" s="26">
        <f t="shared" si="14"/>
        <v>0</v>
      </c>
      <c r="N319" s="26">
        <f t="shared" si="14"/>
        <v>0</v>
      </c>
      <c r="O319" s="203"/>
    </row>
    <row r="320" spans="1:15" ht="33.75">
      <c r="A320" s="182"/>
      <c r="B320" s="193"/>
      <c r="C320" s="203"/>
      <c r="D320" s="104" t="s">
        <v>0</v>
      </c>
      <c r="E320" s="26">
        <f t="shared" si="13"/>
        <v>0</v>
      </c>
      <c r="F320" s="26">
        <f t="shared" si="15"/>
        <v>0</v>
      </c>
      <c r="G320" s="175">
        <f t="shared" si="15"/>
        <v>0</v>
      </c>
      <c r="H320" s="175"/>
      <c r="I320" s="175"/>
      <c r="J320" s="175"/>
      <c r="K320" s="175"/>
      <c r="L320" s="26">
        <f t="shared" si="14"/>
        <v>0</v>
      </c>
      <c r="M320" s="26">
        <f t="shared" si="14"/>
        <v>0</v>
      </c>
      <c r="N320" s="26">
        <f t="shared" si="14"/>
        <v>0</v>
      </c>
      <c r="O320" s="203"/>
    </row>
    <row r="321" spans="1:15" ht="45">
      <c r="A321" s="182"/>
      <c r="B321" s="193"/>
      <c r="C321" s="203"/>
      <c r="D321" s="52" t="s">
        <v>300</v>
      </c>
      <c r="E321" s="26">
        <f t="shared" si="13"/>
        <v>0</v>
      </c>
      <c r="F321" s="26">
        <f t="shared" si="15"/>
        <v>0</v>
      </c>
      <c r="G321" s="175">
        <f t="shared" si="15"/>
        <v>0</v>
      </c>
      <c r="H321" s="175"/>
      <c r="I321" s="175"/>
      <c r="J321" s="175"/>
      <c r="K321" s="175"/>
      <c r="L321" s="26">
        <f t="shared" si="14"/>
        <v>0</v>
      </c>
      <c r="M321" s="26">
        <f t="shared" si="14"/>
        <v>0</v>
      </c>
      <c r="N321" s="26">
        <f t="shared" si="14"/>
        <v>0</v>
      </c>
      <c r="O321" s="203"/>
    </row>
    <row r="322" spans="1:15" ht="22.5">
      <c r="A322" s="182"/>
      <c r="B322" s="193"/>
      <c r="C322" s="203"/>
      <c r="D322" s="52" t="s">
        <v>301</v>
      </c>
      <c r="E322" s="26">
        <f t="shared" si="13"/>
        <v>0</v>
      </c>
      <c r="F322" s="26">
        <f t="shared" si="15"/>
        <v>0</v>
      </c>
      <c r="G322" s="175">
        <f t="shared" si="15"/>
        <v>0</v>
      </c>
      <c r="H322" s="175"/>
      <c r="I322" s="175"/>
      <c r="J322" s="175"/>
      <c r="K322" s="175"/>
      <c r="L322" s="26">
        <f t="shared" si="14"/>
        <v>0</v>
      </c>
      <c r="M322" s="26">
        <f t="shared" si="14"/>
        <v>0</v>
      </c>
      <c r="N322" s="26">
        <f t="shared" si="14"/>
        <v>0</v>
      </c>
      <c r="O322" s="203"/>
    </row>
    <row r="323" spans="1:15">
      <c r="A323" s="148" t="s">
        <v>269</v>
      </c>
      <c r="B323" s="170" t="s">
        <v>270</v>
      </c>
      <c r="C323" s="174"/>
      <c r="D323" s="101" t="s">
        <v>19</v>
      </c>
      <c r="E323" s="27">
        <f t="shared" si="13"/>
        <v>0</v>
      </c>
      <c r="F323" s="27">
        <f>SUM(F324:F327)</f>
        <v>0</v>
      </c>
      <c r="G323" s="147">
        <f>SUM(G324:K327)</f>
        <v>0</v>
      </c>
      <c r="H323" s="147"/>
      <c r="I323" s="147"/>
      <c r="J323" s="147"/>
      <c r="K323" s="147"/>
      <c r="L323" s="27">
        <f>SUM(L324:L327)</f>
        <v>0</v>
      </c>
      <c r="M323" s="27">
        <f>SUM(M324:M327)</f>
        <v>0</v>
      </c>
      <c r="N323" s="27">
        <f>SUM(N324:N327)</f>
        <v>0</v>
      </c>
      <c r="O323" s="174"/>
    </row>
    <row r="324" spans="1:15" ht="22.5">
      <c r="A324" s="148"/>
      <c r="B324" s="170"/>
      <c r="C324" s="174"/>
      <c r="D324" s="101" t="s">
        <v>24</v>
      </c>
      <c r="E324" s="27">
        <f t="shared" si="13"/>
        <v>0</v>
      </c>
      <c r="F324" s="27">
        <v>0</v>
      </c>
      <c r="G324" s="147"/>
      <c r="H324" s="147"/>
      <c r="I324" s="147"/>
      <c r="J324" s="147"/>
      <c r="K324" s="147"/>
      <c r="L324" s="27"/>
      <c r="M324" s="27"/>
      <c r="N324" s="27"/>
      <c r="O324" s="174"/>
    </row>
    <row r="325" spans="1:15" ht="33.75">
      <c r="A325" s="148"/>
      <c r="B325" s="170"/>
      <c r="C325" s="174"/>
      <c r="D325" s="101" t="s">
        <v>0</v>
      </c>
      <c r="E325" s="27">
        <f t="shared" si="13"/>
        <v>0</v>
      </c>
      <c r="F325" s="27">
        <v>0</v>
      </c>
      <c r="G325" s="147"/>
      <c r="H325" s="147"/>
      <c r="I325" s="147"/>
      <c r="J325" s="147"/>
      <c r="K325" s="147"/>
      <c r="L325" s="27"/>
      <c r="M325" s="27"/>
      <c r="N325" s="27"/>
      <c r="O325" s="174"/>
    </row>
    <row r="326" spans="1:15" ht="45">
      <c r="A326" s="148"/>
      <c r="B326" s="170"/>
      <c r="C326" s="174"/>
      <c r="D326" s="55" t="s">
        <v>300</v>
      </c>
      <c r="E326" s="27">
        <f t="shared" si="13"/>
        <v>0</v>
      </c>
      <c r="F326" s="27">
        <v>0</v>
      </c>
      <c r="G326" s="147"/>
      <c r="H326" s="147"/>
      <c r="I326" s="147"/>
      <c r="J326" s="147"/>
      <c r="K326" s="147"/>
      <c r="L326" s="27"/>
      <c r="M326" s="27"/>
      <c r="N326" s="27"/>
      <c r="O326" s="174"/>
    </row>
    <row r="327" spans="1:15" ht="22.5">
      <c r="A327" s="148"/>
      <c r="B327" s="170"/>
      <c r="C327" s="174"/>
      <c r="D327" s="55" t="s">
        <v>301</v>
      </c>
      <c r="E327" s="27">
        <f t="shared" si="13"/>
        <v>0</v>
      </c>
      <c r="F327" s="27">
        <v>0</v>
      </c>
      <c r="G327" s="147"/>
      <c r="H327" s="147"/>
      <c r="I327" s="147"/>
      <c r="J327" s="147"/>
      <c r="K327" s="147"/>
      <c r="L327" s="27"/>
      <c r="M327" s="27"/>
      <c r="N327" s="27"/>
      <c r="O327" s="174"/>
    </row>
    <row r="328" spans="1:15" ht="15" customHeight="1">
      <c r="A328" s="148"/>
      <c r="B328" s="171" t="s">
        <v>271</v>
      </c>
      <c r="C328" s="148"/>
      <c r="D328" s="148"/>
      <c r="E328" s="167" t="s">
        <v>52</v>
      </c>
      <c r="F328" s="165" t="s">
        <v>3</v>
      </c>
      <c r="G328" s="167" t="s">
        <v>2</v>
      </c>
      <c r="H328" s="169" t="s">
        <v>236</v>
      </c>
      <c r="I328" s="169"/>
      <c r="J328" s="169"/>
      <c r="K328" s="169"/>
      <c r="L328" s="167" t="s">
        <v>53</v>
      </c>
      <c r="M328" s="167" t="s">
        <v>54</v>
      </c>
      <c r="N328" s="167" t="s">
        <v>279</v>
      </c>
      <c r="O328" s="174"/>
    </row>
    <row r="329" spans="1:15" ht="22.5">
      <c r="A329" s="148"/>
      <c r="B329" s="171"/>
      <c r="C329" s="148"/>
      <c r="D329" s="148"/>
      <c r="E329" s="167"/>
      <c r="F329" s="166"/>
      <c r="G329" s="167"/>
      <c r="H329" s="91" t="s">
        <v>232</v>
      </c>
      <c r="I329" s="91" t="s">
        <v>233</v>
      </c>
      <c r="J329" s="91" t="s">
        <v>234</v>
      </c>
      <c r="K329" s="91" t="s">
        <v>235</v>
      </c>
      <c r="L329" s="167"/>
      <c r="M329" s="167"/>
      <c r="N329" s="167"/>
      <c r="O329" s="174"/>
    </row>
    <row r="330" spans="1:15" ht="21" customHeight="1">
      <c r="A330" s="148"/>
      <c r="B330" s="171"/>
      <c r="C330" s="148"/>
      <c r="D330" s="148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174"/>
    </row>
    <row r="331" spans="1:15">
      <c r="A331" s="182" t="s">
        <v>45</v>
      </c>
      <c r="B331" s="193" t="s">
        <v>38</v>
      </c>
      <c r="C331" s="203"/>
      <c r="D331" s="104" t="s">
        <v>19</v>
      </c>
      <c r="E331" s="26">
        <f>F331+G331+L331+M331+N331</f>
        <v>0</v>
      </c>
      <c r="F331" s="26">
        <f>F352</f>
        <v>0</v>
      </c>
      <c r="G331" s="175">
        <f>G352</f>
        <v>0</v>
      </c>
      <c r="H331" s="175"/>
      <c r="I331" s="175"/>
      <c r="J331" s="175"/>
      <c r="K331" s="175"/>
      <c r="L331" s="26">
        <f t="shared" ref="L331:N335" si="16">+L352</f>
        <v>0</v>
      </c>
      <c r="M331" s="26">
        <f t="shared" si="16"/>
        <v>0</v>
      </c>
      <c r="N331" s="26">
        <f t="shared" si="16"/>
        <v>0</v>
      </c>
      <c r="O331" s="203"/>
    </row>
    <row r="332" spans="1:15" ht="22.5">
      <c r="A332" s="182"/>
      <c r="B332" s="193"/>
      <c r="C332" s="203"/>
      <c r="D332" s="104" t="s">
        <v>24</v>
      </c>
      <c r="E332" s="26">
        <f>F332+G332+L332+M332+N332</f>
        <v>0</v>
      </c>
      <c r="F332" s="26">
        <f t="shared" ref="F332:G335" si="17">F353</f>
        <v>0</v>
      </c>
      <c r="G332" s="175">
        <f t="shared" si="17"/>
        <v>0</v>
      </c>
      <c r="H332" s="175"/>
      <c r="I332" s="175"/>
      <c r="J332" s="175"/>
      <c r="K332" s="175"/>
      <c r="L332" s="26">
        <f t="shared" si="16"/>
        <v>0</v>
      </c>
      <c r="M332" s="26">
        <f t="shared" si="16"/>
        <v>0</v>
      </c>
      <c r="N332" s="26">
        <f t="shared" si="16"/>
        <v>0</v>
      </c>
      <c r="O332" s="203"/>
    </row>
    <row r="333" spans="1:15" ht="33.75">
      <c r="A333" s="182"/>
      <c r="B333" s="193"/>
      <c r="C333" s="203"/>
      <c r="D333" s="104" t="s">
        <v>0</v>
      </c>
      <c r="E333" s="26">
        <f>F333+G333+L333+M333+N333</f>
        <v>0</v>
      </c>
      <c r="F333" s="26">
        <f t="shared" si="17"/>
        <v>0</v>
      </c>
      <c r="G333" s="175">
        <f t="shared" si="17"/>
        <v>0</v>
      </c>
      <c r="H333" s="175"/>
      <c r="I333" s="175"/>
      <c r="J333" s="175"/>
      <c r="K333" s="175"/>
      <c r="L333" s="26">
        <f t="shared" si="16"/>
        <v>0</v>
      </c>
      <c r="M333" s="26">
        <f t="shared" si="16"/>
        <v>0</v>
      </c>
      <c r="N333" s="26">
        <f t="shared" si="16"/>
        <v>0</v>
      </c>
      <c r="O333" s="203"/>
    </row>
    <row r="334" spans="1:15" ht="45">
      <c r="A334" s="182"/>
      <c r="B334" s="193"/>
      <c r="C334" s="203"/>
      <c r="D334" s="52" t="s">
        <v>300</v>
      </c>
      <c r="E334" s="26">
        <f>F334+G334+L334+M334+N334</f>
        <v>0</v>
      </c>
      <c r="F334" s="26">
        <f t="shared" si="17"/>
        <v>0</v>
      </c>
      <c r="G334" s="175">
        <f t="shared" si="17"/>
        <v>0</v>
      </c>
      <c r="H334" s="175"/>
      <c r="I334" s="175"/>
      <c r="J334" s="175"/>
      <c r="K334" s="175"/>
      <c r="L334" s="26">
        <f t="shared" si="16"/>
        <v>0</v>
      </c>
      <c r="M334" s="26">
        <f t="shared" si="16"/>
        <v>0</v>
      </c>
      <c r="N334" s="26">
        <f t="shared" si="16"/>
        <v>0</v>
      </c>
      <c r="O334" s="203"/>
    </row>
    <row r="335" spans="1:15" ht="22.5">
      <c r="A335" s="182"/>
      <c r="B335" s="193"/>
      <c r="C335" s="203"/>
      <c r="D335" s="52" t="s">
        <v>301</v>
      </c>
      <c r="E335" s="26">
        <f>F335+G335+L335+M335+N335</f>
        <v>0</v>
      </c>
      <c r="F335" s="26">
        <f t="shared" si="17"/>
        <v>0</v>
      </c>
      <c r="G335" s="175">
        <f t="shared" si="17"/>
        <v>0</v>
      </c>
      <c r="H335" s="175"/>
      <c r="I335" s="175"/>
      <c r="J335" s="175"/>
      <c r="K335" s="175"/>
      <c r="L335" s="26">
        <f t="shared" si="16"/>
        <v>0</v>
      </c>
      <c r="M335" s="26">
        <f t="shared" si="16"/>
        <v>0</v>
      </c>
      <c r="N335" s="26">
        <f t="shared" si="16"/>
        <v>0</v>
      </c>
      <c r="O335" s="203"/>
    </row>
    <row r="336" spans="1:15" ht="15" customHeight="1">
      <c r="A336" s="148" t="s">
        <v>466</v>
      </c>
      <c r="B336" s="170" t="s">
        <v>39</v>
      </c>
      <c r="C336" s="174"/>
      <c r="D336" s="101" t="s">
        <v>19</v>
      </c>
      <c r="E336" s="93"/>
      <c r="F336" s="93"/>
      <c r="G336" s="178"/>
      <c r="H336" s="178"/>
      <c r="I336" s="178"/>
      <c r="J336" s="178"/>
      <c r="K336" s="178"/>
      <c r="L336" s="178"/>
      <c r="M336" s="178"/>
      <c r="N336" s="178"/>
      <c r="O336" s="174"/>
    </row>
    <row r="337" spans="1:15" ht="22.5">
      <c r="A337" s="148"/>
      <c r="B337" s="170"/>
      <c r="C337" s="174"/>
      <c r="D337" s="101" t="s">
        <v>24</v>
      </c>
      <c r="E337" s="93"/>
      <c r="F337" s="93"/>
      <c r="G337" s="178"/>
      <c r="H337" s="178"/>
      <c r="I337" s="178"/>
      <c r="J337" s="178"/>
      <c r="K337" s="178"/>
      <c r="L337" s="178"/>
      <c r="M337" s="178"/>
      <c r="N337" s="178"/>
      <c r="O337" s="174"/>
    </row>
    <row r="338" spans="1:15" ht="33.75">
      <c r="A338" s="148"/>
      <c r="B338" s="170"/>
      <c r="C338" s="174"/>
      <c r="D338" s="101" t="s">
        <v>0</v>
      </c>
      <c r="E338" s="93"/>
      <c r="F338" s="93"/>
      <c r="G338" s="178"/>
      <c r="H338" s="178"/>
      <c r="I338" s="178"/>
      <c r="J338" s="178"/>
      <c r="K338" s="178"/>
      <c r="L338" s="178"/>
      <c r="M338" s="178"/>
      <c r="N338" s="178"/>
      <c r="O338" s="174"/>
    </row>
    <row r="339" spans="1:15" ht="45">
      <c r="A339" s="148"/>
      <c r="B339" s="170"/>
      <c r="C339" s="174"/>
      <c r="D339" s="55" t="s">
        <v>300</v>
      </c>
      <c r="E339" s="93"/>
      <c r="F339" s="93"/>
      <c r="G339" s="178"/>
      <c r="H339" s="178"/>
      <c r="I339" s="178"/>
      <c r="J339" s="178"/>
      <c r="K339" s="178"/>
      <c r="L339" s="178"/>
      <c r="M339" s="178"/>
      <c r="N339" s="178"/>
      <c r="O339" s="174"/>
    </row>
    <row r="340" spans="1:15" ht="24.75" customHeight="1">
      <c r="A340" s="148"/>
      <c r="B340" s="170"/>
      <c r="C340" s="174"/>
      <c r="D340" s="55" t="s">
        <v>301</v>
      </c>
      <c r="E340" s="93"/>
      <c r="F340" s="93"/>
      <c r="G340" s="178"/>
      <c r="H340" s="178"/>
      <c r="I340" s="178"/>
      <c r="J340" s="178"/>
      <c r="K340" s="178"/>
      <c r="L340" s="178"/>
      <c r="M340" s="178"/>
      <c r="N340" s="178"/>
      <c r="O340" s="174"/>
    </row>
    <row r="341" spans="1:15" ht="15" customHeight="1">
      <c r="A341" s="148"/>
      <c r="B341" s="171" t="s">
        <v>179</v>
      </c>
      <c r="C341" s="148"/>
      <c r="D341" s="148"/>
      <c r="E341" s="167" t="s">
        <v>52</v>
      </c>
      <c r="F341" s="91" t="s">
        <v>2</v>
      </c>
      <c r="G341" s="167" t="s">
        <v>3</v>
      </c>
      <c r="H341" s="169" t="s">
        <v>236</v>
      </c>
      <c r="I341" s="169"/>
      <c r="J341" s="169"/>
      <c r="K341" s="169"/>
      <c r="L341" s="167" t="s">
        <v>53</v>
      </c>
      <c r="M341" s="167" t="s">
        <v>54</v>
      </c>
      <c r="N341" s="167" t="s">
        <v>279</v>
      </c>
      <c r="O341" s="174"/>
    </row>
    <row r="342" spans="1:15" ht="22.5">
      <c r="A342" s="148"/>
      <c r="B342" s="171"/>
      <c r="C342" s="148"/>
      <c r="D342" s="148"/>
      <c r="E342" s="167"/>
      <c r="F342" s="91"/>
      <c r="G342" s="167"/>
      <c r="H342" s="91" t="s">
        <v>232</v>
      </c>
      <c r="I342" s="91" t="s">
        <v>233</v>
      </c>
      <c r="J342" s="91" t="s">
        <v>234</v>
      </c>
      <c r="K342" s="91" t="s">
        <v>235</v>
      </c>
      <c r="L342" s="167"/>
      <c r="M342" s="167"/>
      <c r="N342" s="167"/>
      <c r="O342" s="174"/>
    </row>
    <row r="343" spans="1:15">
      <c r="A343" s="148"/>
      <c r="B343" s="171"/>
      <c r="C343" s="148"/>
      <c r="D343" s="148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174"/>
    </row>
    <row r="344" spans="1:15" ht="15" customHeight="1">
      <c r="A344" s="148" t="s">
        <v>467</v>
      </c>
      <c r="B344" s="170" t="s">
        <v>71</v>
      </c>
      <c r="C344" s="174"/>
      <c r="D344" s="101" t="s">
        <v>19</v>
      </c>
      <c r="E344" s="93"/>
      <c r="F344" s="93"/>
      <c r="G344" s="178"/>
      <c r="H344" s="178"/>
      <c r="I344" s="178"/>
      <c r="J344" s="178"/>
      <c r="K344" s="178"/>
      <c r="L344" s="178"/>
      <c r="M344" s="178"/>
      <c r="N344" s="178"/>
      <c r="O344" s="174"/>
    </row>
    <row r="345" spans="1:15" ht="22.5">
      <c r="A345" s="148"/>
      <c r="B345" s="170"/>
      <c r="C345" s="174"/>
      <c r="D345" s="101" t="s">
        <v>24</v>
      </c>
      <c r="E345" s="93"/>
      <c r="F345" s="93"/>
      <c r="G345" s="178"/>
      <c r="H345" s="178"/>
      <c r="I345" s="178"/>
      <c r="J345" s="178"/>
      <c r="K345" s="178"/>
      <c r="L345" s="178"/>
      <c r="M345" s="178"/>
      <c r="N345" s="178"/>
      <c r="O345" s="174"/>
    </row>
    <row r="346" spans="1:15" ht="33.75">
      <c r="A346" s="148"/>
      <c r="B346" s="170"/>
      <c r="C346" s="174"/>
      <c r="D346" s="101" t="s">
        <v>0</v>
      </c>
      <c r="E346" s="93"/>
      <c r="F346" s="93"/>
      <c r="G346" s="178"/>
      <c r="H346" s="178"/>
      <c r="I346" s="178"/>
      <c r="J346" s="178"/>
      <c r="K346" s="178"/>
      <c r="L346" s="178"/>
      <c r="M346" s="178"/>
      <c r="N346" s="178"/>
      <c r="O346" s="174"/>
    </row>
    <row r="347" spans="1:15" ht="45">
      <c r="A347" s="148"/>
      <c r="B347" s="170"/>
      <c r="C347" s="174"/>
      <c r="D347" s="55" t="s">
        <v>300</v>
      </c>
      <c r="E347" s="93"/>
      <c r="F347" s="93"/>
      <c r="G347" s="178"/>
      <c r="H347" s="178"/>
      <c r="I347" s="178"/>
      <c r="J347" s="178"/>
      <c r="K347" s="178"/>
      <c r="L347" s="178"/>
      <c r="M347" s="178"/>
      <c r="N347" s="178"/>
      <c r="O347" s="174"/>
    </row>
    <row r="348" spans="1:15" ht="45.75" customHeight="1">
      <c r="A348" s="148"/>
      <c r="B348" s="170"/>
      <c r="C348" s="174"/>
      <c r="D348" s="55" t="s">
        <v>301</v>
      </c>
      <c r="E348" s="93"/>
      <c r="F348" s="93"/>
      <c r="G348" s="178"/>
      <c r="H348" s="178"/>
      <c r="I348" s="178"/>
      <c r="J348" s="178"/>
      <c r="K348" s="178"/>
      <c r="L348" s="178"/>
      <c r="M348" s="178"/>
      <c r="N348" s="178"/>
      <c r="O348" s="174"/>
    </row>
    <row r="349" spans="1:15" ht="24" customHeight="1">
      <c r="A349" s="148"/>
      <c r="B349" s="171" t="s">
        <v>180</v>
      </c>
      <c r="C349" s="148"/>
      <c r="D349" s="148"/>
      <c r="E349" s="167" t="s">
        <v>52</v>
      </c>
      <c r="F349" s="91" t="s">
        <v>2</v>
      </c>
      <c r="G349" s="167" t="s">
        <v>3</v>
      </c>
      <c r="H349" s="169" t="s">
        <v>236</v>
      </c>
      <c r="I349" s="169"/>
      <c r="J349" s="169"/>
      <c r="K349" s="169"/>
      <c r="L349" s="167" t="s">
        <v>53</v>
      </c>
      <c r="M349" s="167" t="s">
        <v>54</v>
      </c>
      <c r="N349" s="167" t="s">
        <v>279</v>
      </c>
      <c r="O349" s="174"/>
    </row>
    <row r="350" spans="1:15" ht="20.25" customHeight="1">
      <c r="A350" s="148"/>
      <c r="B350" s="171"/>
      <c r="C350" s="148"/>
      <c r="D350" s="148"/>
      <c r="E350" s="167"/>
      <c r="F350" s="91"/>
      <c r="G350" s="167"/>
      <c r="H350" s="91" t="s">
        <v>232</v>
      </c>
      <c r="I350" s="91" t="s">
        <v>233</v>
      </c>
      <c r="J350" s="91" t="s">
        <v>234</v>
      </c>
      <c r="K350" s="91" t="s">
        <v>235</v>
      </c>
      <c r="L350" s="167"/>
      <c r="M350" s="167"/>
      <c r="N350" s="167"/>
      <c r="O350" s="174"/>
    </row>
    <row r="351" spans="1:15">
      <c r="A351" s="148"/>
      <c r="B351" s="171"/>
      <c r="C351" s="148"/>
      <c r="D351" s="148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174"/>
    </row>
    <row r="352" spans="1:15">
      <c r="A352" s="148" t="s">
        <v>468</v>
      </c>
      <c r="B352" s="170" t="s">
        <v>359</v>
      </c>
      <c r="C352" s="174"/>
      <c r="D352" s="101" t="s">
        <v>19</v>
      </c>
      <c r="E352" s="27">
        <f>F352+G352+L352+M352+N352</f>
        <v>0</v>
      </c>
      <c r="F352" s="27">
        <f>SUM(F353:F356)</f>
        <v>0</v>
      </c>
      <c r="G352" s="147">
        <f>SUM(G353:K356)</f>
        <v>0</v>
      </c>
      <c r="H352" s="147"/>
      <c r="I352" s="147"/>
      <c r="J352" s="147"/>
      <c r="K352" s="147"/>
      <c r="L352" s="27">
        <f>SUM(L353:L356)</f>
        <v>0</v>
      </c>
      <c r="M352" s="27">
        <f>SUM(M353:M356)</f>
        <v>0</v>
      </c>
      <c r="N352" s="27">
        <f>SUM(N353:N356)</f>
        <v>0</v>
      </c>
      <c r="O352" s="174"/>
    </row>
    <row r="353" spans="1:15" ht="22.5">
      <c r="A353" s="148"/>
      <c r="B353" s="170"/>
      <c r="C353" s="174"/>
      <c r="D353" s="101" t="s">
        <v>24</v>
      </c>
      <c r="E353" s="27">
        <f>F353+G353+L353+M353+N353</f>
        <v>0</v>
      </c>
      <c r="F353" s="27">
        <v>0</v>
      </c>
      <c r="G353" s="147"/>
      <c r="H353" s="147"/>
      <c r="I353" s="147"/>
      <c r="J353" s="147"/>
      <c r="K353" s="147"/>
      <c r="L353" s="27"/>
      <c r="M353" s="27"/>
      <c r="N353" s="27"/>
      <c r="O353" s="174"/>
    </row>
    <row r="354" spans="1:15" ht="33.75">
      <c r="A354" s="148"/>
      <c r="B354" s="170"/>
      <c r="C354" s="174"/>
      <c r="D354" s="101" t="s">
        <v>0</v>
      </c>
      <c r="E354" s="27">
        <f>F354+G354+L354+M354+N354</f>
        <v>0</v>
      </c>
      <c r="F354" s="27">
        <v>0</v>
      </c>
      <c r="G354" s="147"/>
      <c r="H354" s="147"/>
      <c r="I354" s="147"/>
      <c r="J354" s="147"/>
      <c r="K354" s="147"/>
      <c r="L354" s="27"/>
      <c r="M354" s="27"/>
      <c r="N354" s="27"/>
      <c r="O354" s="174"/>
    </row>
    <row r="355" spans="1:15" ht="45">
      <c r="A355" s="148"/>
      <c r="B355" s="170"/>
      <c r="C355" s="174"/>
      <c r="D355" s="55" t="s">
        <v>300</v>
      </c>
      <c r="E355" s="27">
        <f>F355+G355+L355+M355+N355</f>
        <v>0</v>
      </c>
      <c r="F355" s="27">
        <v>0</v>
      </c>
      <c r="G355" s="147"/>
      <c r="H355" s="147"/>
      <c r="I355" s="147"/>
      <c r="J355" s="147"/>
      <c r="K355" s="147"/>
      <c r="L355" s="27"/>
      <c r="M355" s="27"/>
      <c r="N355" s="27"/>
      <c r="O355" s="174"/>
    </row>
    <row r="356" spans="1:15" ht="22.5">
      <c r="A356" s="148"/>
      <c r="B356" s="170"/>
      <c r="C356" s="174"/>
      <c r="D356" s="55" t="s">
        <v>301</v>
      </c>
      <c r="E356" s="27">
        <f>F356+G356+L356+M356+N356</f>
        <v>0</v>
      </c>
      <c r="F356" s="27">
        <v>0</v>
      </c>
      <c r="G356" s="147"/>
      <c r="H356" s="147"/>
      <c r="I356" s="147"/>
      <c r="J356" s="147"/>
      <c r="K356" s="147"/>
      <c r="L356" s="27"/>
      <c r="M356" s="27"/>
      <c r="N356" s="27"/>
      <c r="O356" s="174"/>
    </row>
    <row r="357" spans="1:15" ht="15" customHeight="1">
      <c r="A357" s="148"/>
      <c r="B357" s="219" t="s">
        <v>216</v>
      </c>
      <c r="C357" s="148"/>
      <c r="D357" s="148"/>
      <c r="E357" s="167" t="s">
        <v>52</v>
      </c>
      <c r="F357" s="91" t="s">
        <v>2</v>
      </c>
      <c r="G357" s="167" t="s">
        <v>3</v>
      </c>
      <c r="H357" s="169" t="s">
        <v>236</v>
      </c>
      <c r="I357" s="169"/>
      <c r="J357" s="169"/>
      <c r="K357" s="169"/>
      <c r="L357" s="167" t="s">
        <v>53</v>
      </c>
      <c r="M357" s="167" t="s">
        <v>54</v>
      </c>
      <c r="N357" s="167" t="s">
        <v>279</v>
      </c>
      <c r="O357" s="174"/>
    </row>
    <row r="358" spans="1:15" ht="22.5">
      <c r="A358" s="148"/>
      <c r="B358" s="219"/>
      <c r="C358" s="148"/>
      <c r="D358" s="148"/>
      <c r="E358" s="167"/>
      <c r="F358" s="91"/>
      <c r="G358" s="167"/>
      <c r="H358" s="91" t="s">
        <v>232</v>
      </c>
      <c r="I358" s="91" t="s">
        <v>233</v>
      </c>
      <c r="J358" s="91" t="s">
        <v>234</v>
      </c>
      <c r="K358" s="91" t="s">
        <v>235</v>
      </c>
      <c r="L358" s="167"/>
      <c r="M358" s="167"/>
      <c r="N358" s="167"/>
      <c r="O358" s="174"/>
    </row>
    <row r="359" spans="1:15">
      <c r="A359" s="148"/>
      <c r="B359" s="219"/>
      <c r="C359" s="148"/>
      <c r="D359" s="148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174"/>
    </row>
    <row r="360" spans="1:15">
      <c r="A360" s="182" t="s">
        <v>274</v>
      </c>
      <c r="B360" s="193" t="s">
        <v>275</v>
      </c>
      <c r="C360" s="203"/>
      <c r="D360" s="104" t="s">
        <v>19</v>
      </c>
      <c r="E360" s="26">
        <f t="shared" ref="E360:E369" si="18">F360+G360+L360+M360+N360</f>
        <v>0</v>
      </c>
      <c r="F360" s="26">
        <f>F365</f>
        <v>0</v>
      </c>
      <c r="G360" s="175">
        <f>G365</f>
        <v>0</v>
      </c>
      <c r="H360" s="175"/>
      <c r="I360" s="175"/>
      <c r="J360" s="175"/>
      <c r="K360" s="175"/>
      <c r="L360" s="26">
        <f t="shared" ref="L360:N364" si="19">L365</f>
        <v>0</v>
      </c>
      <c r="M360" s="26">
        <f t="shared" si="19"/>
        <v>0</v>
      </c>
      <c r="N360" s="26">
        <f t="shared" si="19"/>
        <v>0</v>
      </c>
      <c r="O360" s="203"/>
    </row>
    <row r="361" spans="1:15" ht="22.5">
      <c r="A361" s="182"/>
      <c r="B361" s="193"/>
      <c r="C361" s="203"/>
      <c r="D361" s="104" t="s">
        <v>24</v>
      </c>
      <c r="E361" s="26">
        <f t="shared" si="18"/>
        <v>0</v>
      </c>
      <c r="F361" s="26">
        <f t="shared" ref="F361:G364" si="20">F366</f>
        <v>0</v>
      </c>
      <c r="G361" s="175">
        <f t="shared" si="20"/>
        <v>0</v>
      </c>
      <c r="H361" s="175"/>
      <c r="I361" s="175"/>
      <c r="J361" s="175"/>
      <c r="K361" s="175"/>
      <c r="L361" s="26">
        <f t="shared" si="19"/>
        <v>0</v>
      </c>
      <c r="M361" s="26">
        <f t="shared" si="19"/>
        <v>0</v>
      </c>
      <c r="N361" s="26">
        <f t="shared" si="19"/>
        <v>0</v>
      </c>
      <c r="O361" s="203"/>
    </row>
    <row r="362" spans="1:15" ht="33.75">
      <c r="A362" s="182"/>
      <c r="B362" s="193"/>
      <c r="C362" s="203"/>
      <c r="D362" s="104" t="s">
        <v>0</v>
      </c>
      <c r="E362" s="26">
        <f t="shared" si="18"/>
        <v>0</v>
      </c>
      <c r="F362" s="26">
        <f t="shared" si="20"/>
        <v>0</v>
      </c>
      <c r="G362" s="175">
        <f t="shared" si="20"/>
        <v>0</v>
      </c>
      <c r="H362" s="175"/>
      <c r="I362" s="175"/>
      <c r="J362" s="175"/>
      <c r="K362" s="175"/>
      <c r="L362" s="26">
        <f t="shared" si="19"/>
        <v>0</v>
      </c>
      <c r="M362" s="26">
        <f t="shared" si="19"/>
        <v>0</v>
      </c>
      <c r="N362" s="26">
        <f t="shared" si="19"/>
        <v>0</v>
      </c>
      <c r="O362" s="203"/>
    </row>
    <row r="363" spans="1:15" ht="45">
      <c r="A363" s="182"/>
      <c r="B363" s="193"/>
      <c r="C363" s="203"/>
      <c r="D363" s="52" t="s">
        <v>300</v>
      </c>
      <c r="E363" s="26">
        <f t="shared" si="18"/>
        <v>0</v>
      </c>
      <c r="F363" s="26">
        <f t="shared" si="20"/>
        <v>0</v>
      </c>
      <c r="G363" s="175">
        <f t="shared" si="20"/>
        <v>0</v>
      </c>
      <c r="H363" s="175"/>
      <c r="I363" s="175"/>
      <c r="J363" s="175"/>
      <c r="K363" s="175"/>
      <c r="L363" s="26">
        <f t="shared" si="19"/>
        <v>0</v>
      </c>
      <c r="M363" s="26">
        <f t="shared" si="19"/>
        <v>0</v>
      </c>
      <c r="N363" s="26">
        <f t="shared" si="19"/>
        <v>0</v>
      </c>
      <c r="O363" s="203"/>
    </row>
    <row r="364" spans="1:15" ht="22.5">
      <c r="A364" s="182"/>
      <c r="B364" s="193"/>
      <c r="C364" s="203"/>
      <c r="D364" s="52" t="s">
        <v>301</v>
      </c>
      <c r="E364" s="26">
        <f t="shared" si="18"/>
        <v>0</v>
      </c>
      <c r="F364" s="26">
        <f t="shared" si="20"/>
        <v>0</v>
      </c>
      <c r="G364" s="175">
        <f t="shared" si="20"/>
        <v>0</v>
      </c>
      <c r="H364" s="175"/>
      <c r="I364" s="175"/>
      <c r="J364" s="175"/>
      <c r="K364" s="175"/>
      <c r="L364" s="26">
        <f t="shared" si="19"/>
        <v>0</v>
      </c>
      <c r="M364" s="26">
        <f t="shared" si="19"/>
        <v>0</v>
      </c>
      <c r="N364" s="26">
        <f t="shared" si="19"/>
        <v>0</v>
      </c>
      <c r="O364" s="203"/>
    </row>
    <row r="365" spans="1:15">
      <c r="A365" s="148" t="s">
        <v>276</v>
      </c>
      <c r="B365" s="170" t="s">
        <v>277</v>
      </c>
      <c r="C365" s="174"/>
      <c r="D365" s="101" t="s">
        <v>19</v>
      </c>
      <c r="E365" s="27">
        <f t="shared" si="18"/>
        <v>0</v>
      </c>
      <c r="F365" s="27">
        <f>SUM(F366:F369)</f>
        <v>0</v>
      </c>
      <c r="G365" s="147">
        <f>SUM(G366:K369)</f>
        <v>0</v>
      </c>
      <c r="H365" s="147"/>
      <c r="I365" s="147"/>
      <c r="J365" s="147"/>
      <c r="K365" s="147"/>
      <c r="L365" s="27">
        <f>SUM(L366:L369)</f>
        <v>0</v>
      </c>
      <c r="M365" s="27">
        <f>SUM(M366:M369)</f>
        <v>0</v>
      </c>
      <c r="N365" s="27">
        <f>SUM(N366:N369)</f>
        <v>0</v>
      </c>
      <c r="O365" s="174"/>
    </row>
    <row r="366" spans="1:15" ht="22.5">
      <c r="A366" s="148"/>
      <c r="B366" s="170"/>
      <c r="C366" s="174"/>
      <c r="D366" s="101" t="s">
        <v>24</v>
      </c>
      <c r="E366" s="27">
        <f t="shared" si="18"/>
        <v>0</v>
      </c>
      <c r="F366" s="27">
        <v>0</v>
      </c>
      <c r="G366" s="147"/>
      <c r="H366" s="147"/>
      <c r="I366" s="147"/>
      <c r="J366" s="147"/>
      <c r="K366" s="147"/>
      <c r="L366" s="27"/>
      <c r="M366" s="27"/>
      <c r="N366" s="27"/>
      <c r="O366" s="174"/>
    </row>
    <row r="367" spans="1:15" ht="33.75">
      <c r="A367" s="148"/>
      <c r="B367" s="170"/>
      <c r="C367" s="174"/>
      <c r="D367" s="101" t="s">
        <v>0</v>
      </c>
      <c r="E367" s="27">
        <f t="shared" si="18"/>
        <v>0</v>
      </c>
      <c r="F367" s="27">
        <v>0</v>
      </c>
      <c r="G367" s="147"/>
      <c r="H367" s="147"/>
      <c r="I367" s="147"/>
      <c r="J367" s="147"/>
      <c r="K367" s="147"/>
      <c r="L367" s="27"/>
      <c r="M367" s="27"/>
      <c r="N367" s="27"/>
      <c r="O367" s="174"/>
    </row>
    <row r="368" spans="1:15" ht="45">
      <c r="A368" s="148"/>
      <c r="B368" s="170"/>
      <c r="C368" s="174"/>
      <c r="D368" s="55" t="s">
        <v>300</v>
      </c>
      <c r="E368" s="27">
        <f t="shared" si="18"/>
        <v>0</v>
      </c>
      <c r="F368" s="27">
        <v>0</v>
      </c>
      <c r="G368" s="147"/>
      <c r="H368" s="147"/>
      <c r="I368" s="147"/>
      <c r="J368" s="147"/>
      <c r="K368" s="147"/>
      <c r="L368" s="27"/>
      <c r="M368" s="27"/>
      <c r="N368" s="27"/>
      <c r="O368" s="174"/>
    </row>
    <row r="369" spans="1:15" ht="22.5">
      <c r="A369" s="148"/>
      <c r="B369" s="170"/>
      <c r="C369" s="174"/>
      <c r="D369" s="55" t="s">
        <v>301</v>
      </c>
      <c r="E369" s="27">
        <f t="shared" si="18"/>
        <v>0</v>
      </c>
      <c r="F369" s="27">
        <v>0</v>
      </c>
      <c r="G369" s="147"/>
      <c r="H369" s="147"/>
      <c r="I369" s="147"/>
      <c r="J369" s="147"/>
      <c r="K369" s="147"/>
      <c r="L369" s="27"/>
      <c r="M369" s="27"/>
      <c r="N369" s="27"/>
      <c r="O369" s="174"/>
    </row>
    <row r="370" spans="1:15" ht="15" customHeight="1">
      <c r="A370" s="148"/>
      <c r="B370" s="219" t="s">
        <v>271</v>
      </c>
      <c r="C370" s="148"/>
      <c r="D370" s="148"/>
      <c r="E370" s="167" t="s">
        <v>52</v>
      </c>
      <c r="F370" s="91" t="s">
        <v>2</v>
      </c>
      <c r="G370" s="167" t="s">
        <v>3</v>
      </c>
      <c r="H370" s="169" t="s">
        <v>236</v>
      </c>
      <c r="I370" s="169"/>
      <c r="J370" s="169"/>
      <c r="K370" s="169"/>
      <c r="L370" s="167" t="s">
        <v>53</v>
      </c>
      <c r="M370" s="167" t="s">
        <v>54</v>
      </c>
      <c r="N370" s="167" t="s">
        <v>279</v>
      </c>
      <c r="O370" s="174"/>
    </row>
    <row r="371" spans="1:15" ht="22.5">
      <c r="A371" s="148"/>
      <c r="B371" s="219"/>
      <c r="C371" s="148"/>
      <c r="D371" s="148"/>
      <c r="E371" s="167"/>
      <c r="F371" s="91"/>
      <c r="G371" s="167"/>
      <c r="H371" s="91" t="s">
        <v>232</v>
      </c>
      <c r="I371" s="91" t="s">
        <v>233</v>
      </c>
      <c r="J371" s="91" t="s">
        <v>234</v>
      </c>
      <c r="K371" s="91" t="s">
        <v>235</v>
      </c>
      <c r="L371" s="167"/>
      <c r="M371" s="167"/>
      <c r="N371" s="167"/>
      <c r="O371" s="174"/>
    </row>
    <row r="372" spans="1:15">
      <c r="A372" s="148"/>
      <c r="B372" s="219"/>
      <c r="C372" s="148"/>
      <c r="D372" s="148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174"/>
    </row>
    <row r="373" spans="1:15">
      <c r="A373" s="182" t="s">
        <v>148</v>
      </c>
      <c r="B373" s="221" t="s">
        <v>203</v>
      </c>
      <c r="C373" s="222" t="s">
        <v>303</v>
      </c>
      <c r="D373" s="104" t="s">
        <v>19</v>
      </c>
      <c r="E373" s="26">
        <f t="shared" ref="E373:E382" si="21">F373+G373+L373+M373+N373</f>
        <v>3071.2</v>
      </c>
      <c r="F373" s="26">
        <f t="shared" ref="F373:G377" si="22">F378</f>
        <v>3071.2</v>
      </c>
      <c r="G373" s="175">
        <f t="shared" si="22"/>
        <v>0</v>
      </c>
      <c r="H373" s="175"/>
      <c r="I373" s="175"/>
      <c r="J373" s="175"/>
      <c r="K373" s="175"/>
      <c r="L373" s="26">
        <f t="shared" ref="L373:N377" si="23">L378</f>
        <v>0</v>
      </c>
      <c r="M373" s="26">
        <f t="shared" si="23"/>
        <v>0</v>
      </c>
      <c r="N373" s="26">
        <f t="shared" si="23"/>
        <v>0</v>
      </c>
      <c r="O373" s="194"/>
    </row>
    <row r="374" spans="1:15" ht="22.5">
      <c r="A374" s="182"/>
      <c r="B374" s="221"/>
      <c r="C374" s="223"/>
      <c r="D374" s="104" t="s">
        <v>24</v>
      </c>
      <c r="E374" s="26">
        <f t="shared" si="21"/>
        <v>767.8</v>
      </c>
      <c r="F374" s="26">
        <f t="shared" si="22"/>
        <v>767.8</v>
      </c>
      <c r="G374" s="175">
        <f t="shared" si="22"/>
        <v>0</v>
      </c>
      <c r="H374" s="175"/>
      <c r="I374" s="175"/>
      <c r="J374" s="175"/>
      <c r="K374" s="175"/>
      <c r="L374" s="26">
        <f t="shared" si="23"/>
        <v>0</v>
      </c>
      <c r="M374" s="26">
        <f t="shared" si="23"/>
        <v>0</v>
      </c>
      <c r="N374" s="26">
        <f t="shared" si="23"/>
        <v>0</v>
      </c>
      <c r="O374" s="194"/>
    </row>
    <row r="375" spans="1:15" ht="23.25" customHeight="1">
      <c r="A375" s="182"/>
      <c r="B375" s="221"/>
      <c r="C375" s="223"/>
      <c r="D375" s="104" t="s">
        <v>0</v>
      </c>
      <c r="E375" s="26">
        <f t="shared" si="21"/>
        <v>2303.4</v>
      </c>
      <c r="F375" s="26">
        <f t="shared" si="22"/>
        <v>2303.4</v>
      </c>
      <c r="G375" s="175">
        <f t="shared" si="22"/>
        <v>0</v>
      </c>
      <c r="H375" s="175"/>
      <c r="I375" s="175"/>
      <c r="J375" s="175"/>
      <c r="K375" s="175"/>
      <c r="L375" s="26">
        <f t="shared" si="23"/>
        <v>0</v>
      </c>
      <c r="M375" s="26">
        <f t="shared" si="23"/>
        <v>0</v>
      </c>
      <c r="N375" s="26">
        <f t="shared" si="23"/>
        <v>0</v>
      </c>
      <c r="O375" s="194"/>
    </row>
    <row r="376" spans="1:15" ht="45">
      <c r="A376" s="182"/>
      <c r="B376" s="221"/>
      <c r="C376" s="223"/>
      <c r="D376" s="52" t="s">
        <v>300</v>
      </c>
      <c r="E376" s="26">
        <f t="shared" si="21"/>
        <v>0</v>
      </c>
      <c r="F376" s="26">
        <f t="shared" si="22"/>
        <v>0</v>
      </c>
      <c r="G376" s="175">
        <f t="shared" si="22"/>
        <v>0</v>
      </c>
      <c r="H376" s="175"/>
      <c r="I376" s="175"/>
      <c r="J376" s="175"/>
      <c r="K376" s="175"/>
      <c r="L376" s="26">
        <f t="shared" si="23"/>
        <v>0</v>
      </c>
      <c r="M376" s="26">
        <f t="shared" si="23"/>
        <v>0</v>
      </c>
      <c r="N376" s="26">
        <f t="shared" si="23"/>
        <v>0</v>
      </c>
      <c r="O376" s="194"/>
    </row>
    <row r="377" spans="1:15" ht="22.5">
      <c r="A377" s="182"/>
      <c r="B377" s="221"/>
      <c r="C377" s="224"/>
      <c r="D377" s="52" t="s">
        <v>301</v>
      </c>
      <c r="E377" s="26">
        <f t="shared" si="21"/>
        <v>0</v>
      </c>
      <c r="F377" s="26">
        <f t="shared" si="22"/>
        <v>0</v>
      </c>
      <c r="G377" s="175">
        <f t="shared" si="22"/>
        <v>0</v>
      </c>
      <c r="H377" s="175"/>
      <c r="I377" s="175"/>
      <c r="J377" s="175"/>
      <c r="K377" s="175"/>
      <c r="L377" s="26">
        <f t="shared" si="23"/>
        <v>0</v>
      </c>
      <c r="M377" s="26">
        <f t="shared" si="23"/>
        <v>0</v>
      </c>
      <c r="N377" s="26">
        <f t="shared" si="23"/>
        <v>0</v>
      </c>
      <c r="O377" s="194"/>
    </row>
    <row r="378" spans="1:15">
      <c r="A378" s="148" t="s">
        <v>48</v>
      </c>
      <c r="B378" s="220" t="s">
        <v>219</v>
      </c>
      <c r="C378" s="225" t="s">
        <v>303</v>
      </c>
      <c r="D378" s="98" t="s">
        <v>19</v>
      </c>
      <c r="E378" s="75">
        <f t="shared" si="21"/>
        <v>3071.2</v>
      </c>
      <c r="F378" s="75">
        <f>SUM(F379:F382)</f>
        <v>3071.2</v>
      </c>
      <c r="G378" s="149">
        <f>SUM(G379:K382)</f>
        <v>0</v>
      </c>
      <c r="H378" s="149"/>
      <c r="I378" s="149"/>
      <c r="J378" s="149"/>
      <c r="K378" s="149"/>
      <c r="L378" s="75">
        <f>SUM(L379:L382)</f>
        <v>0</v>
      </c>
      <c r="M378" s="75">
        <f>SUM(M379:M382)</f>
        <v>0</v>
      </c>
      <c r="N378" s="75">
        <f>SUM(N379:N382)</f>
        <v>0</v>
      </c>
      <c r="O378" s="167" t="s">
        <v>289</v>
      </c>
    </row>
    <row r="379" spans="1:15" ht="45" customHeight="1">
      <c r="A379" s="148"/>
      <c r="B379" s="220"/>
      <c r="C379" s="226"/>
      <c r="D379" s="98" t="s">
        <v>24</v>
      </c>
      <c r="E379" s="75">
        <f t="shared" si="21"/>
        <v>767.8</v>
      </c>
      <c r="F379" s="75">
        <v>767.8</v>
      </c>
      <c r="G379" s="149"/>
      <c r="H379" s="149"/>
      <c r="I379" s="149"/>
      <c r="J379" s="149"/>
      <c r="K379" s="149"/>
      <c r="L379" s="75"/>
      <c r="M379" s="75"/>
      <c r="N379" s="75"/>
      <c r="O379" s="167"/>
    </row>
    <row r="380" spans="1:15" ht="37.5" customHeight="1">
      <c r="A380" s="148"/>
      <c r="B380" s="220"/>
      <c r="C380" s="226"/>
      <c r="D380" s="98" t="s">
        <v>0</v>
      </c>
      <c r="E380" s="75">
        <f t="shared" si="21"/>
        <v>2303.4</v>
      </c>
      <c r="F380" s="75">
        <v>2303.4</v>
      </c>
      <c r="G380" s="149"/>
      <c r="H380" s="149"/>
      <c r="I380" s="149"/>
      <c r="J380" s="149"/>
      <c r="K380" s="149"/>
      <c r="L380" s="75"/>
      <c r="M380" s="75"/>
      <c r="N380" s="75"/>
      <c r="O380" s="167"/>
    </row>
    <row r="381" spans="1:15" ht="56.25" customHeight="1">
      <c r="A381" s="148"/>
      <c r="B381" s="220"/>
      <c r="C381" s="226"/>
      <c r="D381" s="76" t="s">
        <v>300</v>
      </c>
      <c r="E381" s="75">
        <f t="shared" si="21"/>
        <v>0</v>
      </c>
      <c r="F381" s="75">
        <v>0</v>
      </c>
      <c r="G381" s="149"/>
      <c r="H381" s="149"/>
      <c r="I381" s="149"/>
      <c r="J381" s="149"/>
      <c r="K381" s="149"/>
      <c r="L381" s="75"/>
      <c r="M381" s="75"/>
      <c r="N381" s="75"/>
      <c r="O381" s="167"/>
    </row>
    <row r="382" spans="1:15" ht="45.75" customHeight="1">
      <c r="A382" s="148"/>
      <c r="B382" s="220"/>
      <c r="C382" s="226"/>
      <c r="D382" s="76" t="s">
        <v>301</v>
      </c>
      <c r="E382" s="75">
        <f t="shared" si="21"/>
        <v>0</v>
      </c>
      <c r="F382" s="75">
        <v>0</v>
      </c>
      <c r="G382" s="149"/>
      <c r="H382" s="149"/>
      <c r="I382" s="149"/>
      <c r="J382" s="149"/>
      <c r="K382" s="149"/>
      <c r="L382" s="75"/>
      <c r="M382" s="75"/>
      <c r="N382" s="75"/>
      <c r="O382" s="167"/>
    </row>
    <row r="383" spans="1:15" ht="15" customHeight="1">
      <c r="A383" s="148"/>
      <c r="B383" s="220" t="s">
        <v>238</v>
      </c>
      <c r="C383" s="226"/>
      <c r="D383" s="164"/>
      <c r="E383" s="146" t="s">
        <v>52</v>
      </c>
      <c r="F383" s="94" t="s">
        <v>2</v>
      </c>
      <c r="G383" s="146" t="s">
        <v>3</v>
      </c>
      <c r="H383" s="163" t="s">
        <v>236</v>
      </c>
      <c r="I383" s="163"/>
      <c r="J383" s="163"/>
      <c r="K383" s="163"/>
      <c r="L383" s="146" t="s">
        <v>53</v>
      </c>
      <c r="M383" s="146" t="s">
        <v>54</v>
      </c>
      <c r="N383" s="146" t="s">
        <v>279</v>
      </c>
      <c r="O383" s="167"/>
    </row>
    <row r="384" spans="1:15" ht="22.5">
      <c r="A384" s="148"/>
      <c r="B384" s="220"/>
      <c r="C384" s="226"/>
      <c r="D384" s="164"/>
      <c r="E384" s="146"/>
      <c r="F384" s="94"/>
      <c r="G384" s="146"/>
      <c r="H384" s="94" t="s">
        <v>232</v>
      </c>
      <c r="I384" s="94" t="s">
        <v>233</v>
      </c>
      <c r="J384" s="94" t="s">
        <v>234</v>
      </c>
      <c r="K384" s="94" t="s">
        <v>235</v>
      </c>
      <c r="L384" s="146"/>
      <c r="M384" s="146"/>
      <c r="N384" s="146"/>
      <c r="O384" s="167"/>
    </row>
    <row r="385" spans="1:15">
      <c r="A385" s="148"/>
      <c r="B385" s="220"/>
      <c r="C385" s="227"/>
      <c r="D385" s="164"/>
      <c r="E385" s="100">
        <v>7</v>
      </c>
      <c r="F385" s="100">
        <v>7</v>
      </c>
      <c r="G385" s="100">
        <v>0</v>
      </c>
      <c r="H385" s="100">
        <v>0</v>
      </c>
      <c r="I385" s="100">
        <v>0</v>
      </c>
      <c r="J385" s="100">
        <v>0</v>
      </c>
      <c r="K385" s="100">
        <v>0</v>
      </c>
      <c r="L385" s="100">
        <v>0</v>
      </c>
      <c r="M385" s="100">
        <v>0</v>
      </c>
      <c r="N385" s="100">
        <v>0</v>
      </c>
      <c r="O385" s="167"/>
    </row>
    <row r="386" spans="1:15">
      <c r="A386" s="182" t="s">
        <v>149</v>
      </c>
      <c r="B386" s="193" t="s">
        <v>230</v>
      </c>
      <c r="C386" s="203"/>
      <c r="D386" s="104" t="s">
        <v>19</v>
      </c>
      <c r="E386" s="26">
        <f t="shared" ref="E386:E395" si="24">F386+G386+L386+M386+N386</f>
        <v>6174.5100100000009</v>
      </c>
      <c r="F386" s="26">
        <f>F391</f>
        <v>6174.5100100000009</v>
      </c>
      <c r="G386" s="175">
        <f>G391</f>
        <v>0</v>
      </c>
      <c r="H386" s="175"/>
      <c r="I386" s="175"/>
      <c r="J386" s="175"/>
      <c r="K386" s="175"/>
      <c r="L386" s="26">
        <f t="shared" ref="L386:N390" si="25">L391</f>
        <v>0</v>
      </c>
      <c r="M386" s="26">
        <f t="shared" si="25"/>
        <v>0</v>
      </c>
      <c r="N386" s="26">
        <f t="shared" si="25"/>
        <v>0</v>
      </c>
      <c r="O386" s="203"/>
    </row>
    <row r="387" spans="1:15" ht="22.5">
      <c r="A387" s="182"/>
      <c r="B387" s="193"/>
      <c r="C387" s="203"/>
      <c r="D387" s="104" t="s">
        <v>24</v>
      </c>
      <c r="E387" s="26">
        <f t="shared" si="24"/>
        <v>1505.9780500000002</v>
      </c>
      <c r="F387" s="26">
        <f t="shared" ref="F387:G390" si="26">F392</f>
        <v>1505.9780500000002</v>
      </c>
      <c r="G387" s="175">
        <f t="shared" si="26"/>
        <v>0</v>
      </c>
      <c r="H387" s="175"/>
      <c r="I387" s="175"/>
      <c r="J387" s="175"/>
      <c r="K387" s="175"/>
      <c r="L387" s="26">
        <f t="shared" si="25"/>
        <v>0</v>
      </c>
      <c r="M387" s="26">
        <f t="shared" si="25"/>
        <v>0</v>
      </c>
      <c r="N387" s="26">
        <f t="shared" si="25"/>
        <v>0</v>
      </c>
      <c r="O387" s="203"/>
    </row>
    <row r="388" spans="1:15" ht="33.75">
      <c r="A388" s="182"/>
      <c r="B388" s="193"/>
      <c r="C388" s="203"/>
      <c r="D388" s="104" t="s">
        <v>0</v>
      </c>
      <c r="E388" s="26">
        <f t="shared" si="24"/>
        <v>4517.9341400000003</v>
      </c>
      <c r="F388" s="26">
        <f t="shared" si="26"/>
        <v>4517.9341400000003</v>
      </c>
      <c r="G388" s="175">
        <f t="shared" si="26"/>
        <v>0</v>
      </c>
      <c r="H388" s="175"/>
      <c r="I388" s="175"/>
      <c r="J388" s="175"/>
      <c r="K388" s="175"/>
      <c r="L388" s="26">
        <f t="shared" si="25"/>
        <v>0</v>
      </c>
      <c r="M388" s="26">
        <f t="shared" si="25"/>
        <v>0</v>
      </c>
      <c r="N388" s="26">
        <f t="shared" si="25"/>
        <v>0</v>
      </c>
      <c r="O388" s="203"/>
    </row>
    <row r="389" spans="1:15" ht="45">
      <c r="A389" s="182"/>
      <c r="B389" s="193"/>
      <c r="C389" s="203"/>
      <c r="D389" s="52" t="s">
        <v>300</v>
      </c>
      <c r="E389" s="26">
        <f t="shared" si="24"/>
        <v>150.59782000000001</v>
      </c>
      <c r="F389" s="26">
        <f t="shared" si="26"/>
        <v>150.59782000000001</v>
      </c>
      <c r="G389" s="175">
        <f t="shared" si="26"/>
        <v>0</v>
      </c>
      <c r="H389" s="175"/>
      <c r="I389" s="175"/>
      <c r="J389" s="175"/>
      <c r="K389" s="175"/>
      <c r="L389" s="26">
        <f t="shared" si="25"/>
        <v>0</v>
      </c>
      <c r="M389" s="26">
        <f t="shared" si="25"/>
        <v>0</v>
      </c>
      <c r="N389" s="26">
        <f t="shared" si="25"/>
        <v>0</v>
      </c>
      <c r="O389" s="203"/>
    </row>
    <row r="390" spans="1:15" ht="22.5">
      <c r="A390" s="182"/>
      <c r="B390" s="193"/>
      <c r="C390" s="203"/>
      <c r="D390" s="52" t="s">
        <v>301</v>
      </c>
      <c r="E390" s="26">
        <f t="shared" si="24"/>
        <v>0</v>
      </c>
      <c r="F390" s="26">
        <f t="shared" si="26"/>
        <v>0</v>
      </c>
      <c r="G390" s="175">
        <f t="shared" si="26"/>
        <v>0</v>
      </c>
      <c r="H390" s="175"/>
      <c r="I390" s="175"/>
      <c r="J390" s="175"/>
      <c r="K390" s="175"/>
      <c r="L390" s="26">
        <f t="shared" si="25"/>
        <v>0</v>
      </c>
      <c r="M390" s="26">
        <f t="shared" si="25"/>
        <v>0</v>
      </c>
      <c r="N390" s="26">
        <f t="shared" si="25"/>
        <v>0</v>
      </c>
      <c r="O390" s="203"/>
    </row>
    <row r="391" spans="1:15" ht="15" customHeight="1">
      <c r="A391" s="148" t="s">
        <v>278</v>
      </c>
      <c r="B391" s="170" t="s">
        <v>34</v>
      </c>
      <c r="C391" s="169">
        <v>2024</v>
      </c>
      <c r="D391" s="101" t="s">
        <v>19</v>
      </c>
      <c r="E391" s="27">
        <f t="shared" si="24"/>
        <v>6174.5100100000009</v>
      </c>
      <c r="F391" s="27">
        <f>SUM(F392:F395)</f>
        <v>6174.5100100000009</v>
      </c>
      <c r="G391" s="147">
        <f>SUM(G392:K395)</f>
        <v>0</v>
      </c>
      <c r="H391" s="147"/>
      <c r="I391" s="147"/>
      <c r="J391" s="147"/>
      <c r="K391" s="147"/>
      <c r="L391" s="27">
        <f>SUM(L392:L395)</f>
        <v>0</v>
      </c>
      <c r="M391" s="27">
        <f>SUM(M392:M395)</f>
        <v>0</v>
      </c>
      <c r="N391" s="27">
        <f>SUM(N392:N395)</f>
        <v>0</v>
      </c>
      <c r="O391" s="167" t="s">
        <v>289</v>
      </c>
    </row>
    <row r="392" spans="1:15" ht="22.5">
      <c r="A392" s="148"/>
      <c r="B392" s="170"/>
      <c r="C392" s="169"/>
      <c r="D392" s="101" t="s">
        <v>24</v>
      </c>
      <c r="E392" s="27">
        <f t="shared" si="24"/>
        <v>1505.9780500000002</v>
      </c>
      <c r="F392" s="27">
        <f>1877.10571-371.12766</f>
        <v>1505.9780500000002</v>
      </c>
      <c r="G392" s="147"/>
      <c r="H392" s="147"/>
      <c r="I392" s="147"/>
      <c r="J392" s="147"/>
      <c r="K392" s="147"/>
      <c r="L392" s="27"/>
      <c r="M392" s="27"/>
      <c r="N392" s="27"/>
      <c r="O392" s="167"/>
    </row>
    <row r="393" spans="1:15" ht="33.75">
      <c r="A393" s="148"/>
      <c r="B393" s="170"/>
      <c r="C393" s="169"/>
      <c r="D393" s="101" t="s">
        <v>0</v>
      </c>
      <c r="E393" s="27">
        <f t="shared" si="24"/>
        <v>4517.9341400000003</v>
      </c>
      <c r="F393" s="27">
        <f>5631.31429-1113.38015</f>
        <v>4517.9341400000003</v>
      </c>
      <c r="G393" s="147"/>
      <c r="H393" s="147"/>
      <c r="I393" s="147"/>
      <c r="J393" s="147"/>
      <c r="K393" s="147"/>
      <c r="L393" s="27"/>
      <c r="M393" s="27"/>
      <c r="N393" s="27"/>
      <c r="O393" s="167"/>
    </row>
    <row r="394" spans="1:15" ht="45">
      <c r="A394" s="148"/>
      <c r="B394" s="170"/>
      <c r="C394" s="169"/>
      <c r="D394" s="54" t="s">
        <v>300</v>
      </c>
      <c r="E394" s="27">
        <f t="shared" si="24"/>
        <v>150.59782000000001</v>
      </c>
      <c r="F394" s="27">
        <v>150.59782000000001</v>
      </c>
      <c r="G394" s="147"/>
      <c r="H394" s="147"/>
      <c r="I394" s="147"/>
      <c r="J394" s="147"/>
      <c r="K394" s="147"/>
      <c r="L394" s="27"/>
      <c r="M394" s="27"/>
      <c r="N394" s="27"/>
      <c r="O394" s="167"/>
    </row>
    <row r="395" spans="1:15" ht="22.5">
      <c r="A395" s="148"/>
      <c r="B395" s="170"/>
      <c r="C395" s="169"/>
      <c r="D395" s="54" t="s">
        <v>301</v>
      </c>
      <c r="E395" s="27">
        <f t="shared" si="24"/>
        <v>0</v>
      </c>
      <c r="F395" s="27">
        <v>0</v>
      </c>
      <c r="G395" s="147"/>
      <c r="H395" s="147"/>
      <c r="I395" s="147"/>
      <c r="J395" s="147"/>
      <c r="K395" s="147"/>
      <c r="L395" s="27"/>
      <c r="M395" s="27"/>
      <c r="N395" s="27"/>
      <c r="O395" s="167"/>
    </row>
    <row r="396" spans="1:15" ht="15" customHeight="1">
      <c r="A396" s="148"/>
      <c r="B396" s="171" t="s">
        <v>181</v>
      </c>
      <c r="C396" s="148"/>
      <c r="D396" s="148"/>
      <c r="E396" s="167" t="s">
        <v>52</v>
      </c>
      <c r="F396" s="165" t="s">
        <v>3</v>
      </c>
      <c r="G396" s="167" t="s">
        <v>2</v>
      </c>
      <c r="H396" s="169" t="s">
        <v>236</v>
      </c>
      <c r="I396" s="169"/>
      <c r="J396" s="169"/>
      <c r="K396" s="169"/>
      <c r="L396" s="167" t="s">
        <v>53</v>
      </c>
      <c r="M396" s="167" t="s">
        <v>54</v>
      </c>
      <c r="N396" s="167" t="s">
        <v>279</v>
      </c>
      <c r="O396" s="167"/>
    </row>
    <row r="397" spans="1:15" ht="22.5">
      <c r="A397" s="148"/>
      <c r="B397" s="171"/>
      <c r="C397" s="148"/>
      <c r="D397" s="148"/>
      <c r="E397" s="167"/>
      <c r="F397" s="166"/>
      <c r="G397" s="167"/>
      <c r="H397" s="91" t="s">
        <v>232</v>
      </c>
      <c r="I397" s="91" t="s">
        <v>233</v>
      </c>
      <c r="J397" s="91" t="s">
        <v>234</v>
      </c>
      <c r="K397" s="91" t="s">
        <v>235</v>
      </c>
      <c r="L397" s="167"/>
      <c r="M397" s="167"/>
      <c r="N397" s="167"/>
      <c r="O397" s="167"/>
    </row>
    <row r="398" spans="1:15">
      <c r="A398" s="148"/>
      <c r="B398" s="171"/>
      <c r="C398" s="148"/>
      <c r="D398" s="148"/>
      <c r="E398" s="93">
        <v>1</v>
      </c>
      <c r="F398" s="93">
        <v>1</v>
      </c>
      <c r="G398" s="93">
        <v>0</v>
      </c>
      <c r="H398" s="93">
        <v>0</v>
      </c>
      <c r="I398" s="93">
        <v>0</v>
      </c>
      <c r="J398" s="93">
        <v>0</v>
      </c>
      <c r="K398" s="93">
        <v>0</v>
      </c>
      <c r="L398" s="93">
        <v>0</v>
      </c>
      <c r="M398" s="93">
        <v>0</v>
      </c>
      <c r="N398" s="93">
        <v>0</v>
      </c>
      <c r="O398" s="167"/>
    </row>
    <row r="399" spans="1:15" ht="24.75" customHeight="1">
      <c r="A399" s="182" t="s">
        <v>136</v>
      </c>
      <c r="B399" s="193" t="s">
        <v>332</v>
      </c>
      <c r="C399" s="201"/>
      <c r="D399" s="104" t="s">
        <v>19</v>
      </c>
      <c r="E399" s="26">
        <f>E404</f>
        <v>3033.1617900000001</v>
      </c>
      <c r="F399" s="26">
        <f>F404+F412</f>
        <v>0</v>
      </c>
      <c r="G399" s="175">
        <f>G404</f>
        <v>3033.1617900000001</v>
      </c>
      <c r="H399" s="175"/>
      <c r="I399" s="175"/>
      <c r="J399" s="175"/>
      <c r="K399" s="175"/>
      <c r="L399" s="26">
        <f t="shared" ref="L399:N403" si="27">L404</f>
        <v>0</v>
      </c>
      <c r="M399" s="26">
        <f t="shared" si="27"/>
        <v>0</v>
      </c>
      <c r="N399" s="26">
        <f t="shared" si="27"/>
        <v>0</v>
      </c>
      <c r="O399" s="201"/>
    </row>
    <row r="400" spans="1:15" ht="24.75" customHeight="1">
      <c r="A400" s="182"/>
      <c r="B400" s="193"/>
      <c r="C400" s="201"/>
      <c r="D400" s="104" t="s">
        <v>24</v>
      </c>
      <c r="E400" s="26">
        <f>E405</f>
        <v>768.67736000000002</v>
      </c>
      <c r="F400" s="26">
        <f>F405+F413</f>
        <v>0</v>
      </c>
      <c r="G400" s="175">
        <f>G405</f>
        <v>768.67736000000002</v>
      </c>
      <c r="H400" s="175"/>
      <c r="I400" s="175"/>
      <c r="J400" s="175"/>
      <c r="K400" s="175"/>
      <c r="L400" s="26">
        <f t="shared" si="27"/>
        <v>0</v>
      </c>
      <c r="M400" s="26">
        <f t="shared" si="27"/>
        <v>0</v>
      </c>
      <c r="N400" s="26">
        <f t="shared" si="27"/>
        <v>0</v>
      </c>
      <c r="O400" s="201"/>
    </row>
    <row r="401" spans="1:15" ht="24.75" customHeight="1">
      <c r="A401" s="182"/>
      <c r="B401" s="193"/>
      <c r="C401" s="201"/>
      <c r="D401" s="104" t="s">
        <v>0</v>
      </c>
      <c r="E401" s="26">
        <f>E406</f>
        <v>2187.62264</v>
      </c>
      <c r="F401" s="26">
        <f>F406+F414</f>
        <v>0</v>
      </c>
      <c r="G401" s="175">
        <f>G406</f>
        <v>2187.62264</v>
      </c>
      <c r="H401" s="175"/>
      <c r="I401" s="175"/>
      <c r="J401" s="175"/>
      <c r="K401" s="175"/>
      <c r="L401" s="26">
        <f t="shared" si="27"/>
        <v>0</v>
      </c>
      <c r="M401" s="26">
        <f t="shared" si="27"/>
        <v>0</v>
      </c>
      <c r="N401" s="26">
        <f t="shared" si="27"/>
        <v>0</v>
      </c>
      <c r="O401" s="201"/>
    </row>
    <row r="402" spans="1:15" ht="24.75" customHeight="1">
      <c r="A402" s="182"/>
      <c r="B402" s="193"/>
      <c r="C402" s="201"/>
      <c r="D402" s="52" t="s">
        <v>300</v>
      </c>
      <c r="E402" s="26">
        <f>E407</f>
        <v>76.861789999999999</v>
      </c>
      <c r="F402" s="26">
        <f>F407+F415</f>
        <v>0</v>
      </c>
      <c r="G402" s="175">
        <f>G407</f>
        <v>76.861789999999999</v>
      </c>
      <c r="H402" s="175"/>
      <c r="I402" s="175"/>
      <c r="J402" s="175"/>
      <c r="K402" s="175"/>
      <c r="L402" s="26">
        <f t="shared" si="27"/>
        <v>0</v>
      </c>
      <c r="M402" s="26">
        <f t="shared" si="27"/>
        <v>0</v>
      </c>
      <c r="N402" s="26">
        <f t="shared" si="27"/>
        <v>0</v>
      </c>
      <c r="O402" s="201"/>
    </row>
    <row r="403" spans="1:15" ht="24.75" customHeight="1">
      <c r="A403" s="182"/>
      <c r="B403" s="193"/>
      <c r="C403" s="201"/>
      <c r="D403" s="52" t="s">
        <v>301</v>
      </c>
      <c r="E403" s="26">
        <f>E408</f>
        <v>0</v>
      </c>
      <c r="F403" s="26">
        <f>F408+F416</f>
        <v>0</v>
      </c>
      <c r="G403" s="175">
        <f>G408</f>
        <v>0</v>
      </c>
      <c r="H403" s="175"/>
      <c r="I403" s="175"/>
      <c r="J403" s="175"/>
      <c r="K403" s="175"/>
      <c r="L403" s="26">
        <f t="shared" si="27"/>
        <v>0</v>
      </c>
      <c r="M403" s="26">
        <f t="shared" si="27"/>
        <v>0</v>
      </c>
      <c r="N403" s="26">
        <f t="shared" si="27"/>
        <v>0</v>
      </c>
      <c r="O403" s="201"/>
    </row>
    <row r="404" spans="1:15" ht="24.75" customHeight="1">
      <c r="A404" s="148" t="s">
        <v>326</v>
      </c>
      <c r="B404" s="170" t="s">
        <v>331</v>
      </c>
      <c r="C404" s="207"/>
      <c r="D404" s="101" t="s">
        <v>19</v>
      </c>
      <c r="E404" s="27">
        <f>SUM(E405:E408)</f>
        <v>3033.1617900000001</v>
      </c>
      <c r="F404" s="27">
        <f>SUM(F405:F408)</f>
        <v>0</v>
      </c>
      <c r="G404" s="147">
        <f>G405+G406+G407</f>
        <v>3033.1617900000001</v>
      </c>
      <c r="H404" s="147"/>
      <c r="I404" s="147"/>
      <c r="J404" s="147"/>
      <c r="K404" s="147"/>
      <c r="L404" s="27">
        <f>SUM(L405:L408)</f>
        <v>0</v>
      </c>
      <c r="M404" s="27">
        <f>SUM(M405:M408)</f>
        <v>0</v>
      </c>
      <c r="N404" s="27">
        <f>SUM(N405:N408)</f>
        <v>0</v>
      </c>
      <c r="O404" s="174"/>
    </row>
    <row r="405" spans="1:15" ht="24.75" customHeight="1">
      <c r="A405" s="148"/>
      <c r="B405" s="170"/>
      <c r="C405" s="207"/>
      <c r="D405" s="101" t="s">
        <v>24</v>
      </c>
      <c r="E405" s="27">
        <f>F405+G405+L405+M405+N405</f>
        <v>768.67736000000002</v>
      </c>
      <c r="F405" s="27">
        <v>0</v>
      </c>
      <c r="G405" s="147">
        <v>768.67736000000002</v>
      </c>
      <c r="H405" s="147"/>
      <c r="I405" s="147"/>
      <c r="J405" s="147"/>
      <c r="K405" s="147"/>
      <c r="L405" s="27"/>
      <c r="M405" s="27"/>
      <c r="N405" s="27"/>
      <c r="O405" s="174"/>
    </row>
    <row r="406" spans="1:15" ht="24.75" customHeight="1">
      <c r="A406" s="148"/>
      <c r="B406" s="170"/>
      <c r="C406" s="207"/>
      <c r="D406" s="101" t="s">
        <v>0</v>
      </c>
      <c r="E406" s="27">
        <f>F406+G406+L406+M406+N406</f>
        <v>2187.62264</v>
      </c>
      <c r="F406" s="27">
        <v>0</v>
      </c>
      <c r="G406" s="147">
        <v>2187.62264</v>
      </c>
      <c r="H406" s="147"/>
      <c r="I406" s="147"/>
      <c r="J406" s="147"/>
      <c r="K406" s="147"/>
      <c r="L406" s="27"/>
      <c r="M406" s="27"/>
      <c r="N406" s="27"/>
      <c r="O406" s="174"/>
    </row>
    <row r="407" spans="1:15" ht="24.75" customHeight="1">
      <c r="A407" s="148"/>
      <c r="B407" s="170"/>
      <c r="C407" s="207"/>
      <c r="D407" s="55" t="s">
        <v>300</v>
      </c>
      <c r="E407" s="27">
        <f>F407+G407+L407+M407+N407</f>
        <v>76.861789999999999</v>
      </c>
      <c r="F407" s="27">
        <v>0</v>
      </c>
      <c r="G407" s="147">
        <v>76.861789999999999</v>
      </c>
      <c r="H407" s="147"/>
      <c r="I407" s="147"/>
      <c r="J407" s="147"/>
      <c r="K407" s="147"/>
      <c r="L407" s="27"/>
      <c r="M407" s="27"/>
      <c r="N407" s="27"/>
      <c r="O407" s="174"/>
    </row>
    <row r="408" spans="1:15" ht="24.75" customHeight="1">
      <c r="A408" s="148"/>
      <c r="B408" s="170"/>
      <c r="C408" s="207"/>
      <c r="D408" s="55" t="s">
        <v>301</v>
      </c>
      <c r="E408" s="27">
        <f>F408+G408+L408+M408+N408</f>
        <v>0</v>
      </c>
      <c r="F408" s="27">
        <v>0</v>
      </c>
      <c r="G408" s="147"/>
      <c r="H408" s="147"/>
      <c r="I408" s="147"/>
      <c r="J408" s="147"/>
      <c r="K408" s="147"/>
      <c r="L408" s="27"/>
      <c r="M408" s="27"/>
      <c r="N408" s="27"/>
      <c r="O408" s="174"/>
    </row>
    <row r="409" spans="1:15" ht="24.75" customHeight="1">
      <c r="A409" s="148"/>
      <c r="B409" s="234" t="s">
        <v>355</v>
      </c>
      <c r="C409" s="148"/>
      <c r="D409" s="148"/>
      <c r="E409" s="167" t="s">
        <v>52</v>
      </c>
      <c r="F409" s="165" t="s">
        <v>3</v>
      </c>
      <c r="G409" s="167" t="s">
        <v>2</v>
      </c>
      <c r="H409" s="169" t="s">
        <v>236</v>
      </c>
      <c r="I409" s="169"/>
      <c r="J409" s="169"/>
      <c r="K409" s="169"/>
      <c r="L409" s="167" t="s">
        <v>53</v>
      </c>
      <c r="M409" s="167" t="s">
        <v>54</v>
      </c>
      <c r="N409" s="167" t="s">
        <v>279</v>
      </c>
      <c r="O409" s="174"/>
    </row>
    <row r="410" spans="1:15" ht="24.75" customHeight="1">
      <c r="A410" s="148"/>
      <c r="B410" s="234"/>
      <c r="C410" s="148"/>
      <c r="D410" s="148"/>
      <c r="E410" s="167"/>
      <c r="F410" s="166"/>
      <c r="G410" s="167"/>
      <c r="H410" s="91" t="s">
        <v>232</v>
      </c>
      <c r="I410" s="91" t="s">
        <v>233</v>
      </c>
      <c r="J410" s="91" t="s">
        <v>234</v>
      </c>
      <c r="K410" s="91" t="s">
        <v>235</v>
      </c>
      <c r="L410" s="167"/>
      <c r="M410" s="167"/>
      <c r="N410" s="167"/>
      <c r="O410" s="174"/>
    </row>
    <row r="411" spans="1:15" ht="24.75" customHeight="1">
      <c r="A411" s="148"/>
      <c r="B411" s="234"/>
      <c r="C411" s="148"/>
      <c r="D411" s="148"/>
      <c r="E411" s="93">
        <v>100</v>
      </c>
      <c r="F411" s="93">
        <v>0</v>
      </c>
      <c r="G411" s="93">
        <v>100</v>
      </c>
      <c r="H411" s="93">
        <v>100</v>
      </c>
      <c r="I411" s="93">
        <v>100</v>
      </c>
      <c r="J411" s="93">
        <v>100</v>
      </c>
      <c r="K411" s="93">
        <v>100</v>
      </c>
      <c r="L411" s="93">
        <v>0</v>
      </c>
      <c r="M411" s="93">
        <v>0</v>
      </c>
      <c r="N411" s="93">
        <v>0</v>
      </c>
      <c r="O411" s="174"/>
    </row>
    <row r="412" spans="1:15">
      <c r="A412" s="182" t="s">
        <v>136</v>
      </c>
      <c r="B412" s="193" t="s">
        <v>325</v>
      </c>
      <c r="C412" s="201"/>
      <c r="D412" s="104" t="s">
        <v>19</v>
      </c>
      <c r="E412" s="26">
        <f t="shared" ref="E412:G416" si="28">E417+E425+E433</f>
        <v>250231.13326</v>
      </c>
      <c r="F412" s="26">
        <f t="shared" si="28"/>
        <v>0</v>
      </c>
      <c r="G412" s="175">
        <f t="shared" si="28"/>
        <v>83355.773259999987</v>
      </c>
      <c r="H412" s="175"/>
      <c r="I412" s="175"/>
      <c r="J412" s="175"/>
      <c r="K412" s="175"/>
      <c r="L412" s="26">
        <f t="shared" ref="L412:N416" si="29">L417+L425+L433</f>
        <v>83406.679999999993</v>
      </c>
      <c r="M412" s="26">
        <f t="shared" si="29"/>
        <v>83468.679999999993</v>
      </c>
      <c r="N412" s="26">
        <f t="shared" si="29"/>
        <v>0</v>
      </c>
      <c r="O412" s="201"/>
    </row>
    <row r="413" spans="1:15" ht="22.5">
      <c r="A413" s="182"/>
      <c r="B413" s="193"/>
      <c r="C413" s="201"/>
      <c r="D413" s="104" t="s">
        <v>24</v>
      </c>
      <c r="E413" s="26">
        <f t="shared" si="28"/>
        <v>3078.5801099999999</v>
      </c>
      <c r="F413" s="26">
        <f t="shared" si="28"/>
        <v>0</v>
      </c>
      <c r="G413" s="175">
        <f t="shared" si="28"/>
        <v>873.88424999999995</v>
      </c>
      <c r="H413" s="175"/>
      <c r="I413" s="175"/>
      <c r="J413" s="175"/>
      <c r="K413" s="175"/>
      <c r="L413" s="26">
        <f t="shared" si="29"/>
        <v>1023.6</v>
      </c>
      <c r="M413" s="26">
        <f t="shared" si="29"/>
        <v>1181.0958599999999</v>
      </c>
      <c r="N413" s="26">
        <f t="shared" si="29"/>
        <v>0</v>
      </c>
      <c r="O413" s="201"/>
    </row>
    <row r="414" spans="1:15" ht="33.75">
      <c r="A414" s="182"/>
      <c r="B414" s="193"/>
      <c r="C414" s="201"/>
      <c r="D414" s="104" t="s">
        <v>0</v>
      </c>
      <c r="E414" s="26">
        <f t="shared" si="28"/>
        <v>247152.55315000002</v>
      </c>
      <c r="F414" s="26">
        <f t="shared" si="28"/>
        <v>0</v>
      </c>
      <c r="G414" s="175">
        <f t="shared" si="28"/>
        <v>82481.889009999999</v>
      </c>
      <c r="H414" s="175"/>
      <c r="I414" s="175"/>
      <c r="J414" s="175"/>
      <c r="K414" s="175"/>
      <c r="L414" s="26">
        <f t="shared" si="29"/>
        <v>82383.079999999987</v>
      </c>
      <c r="M414" s="26">
        <f t="shared" si="29"/>
        <v>82287.584139999992</v>
      </c>
      <c r="N414" s="26">
        <f t="shared" si="29"/>
        <v>0</v>
      </c>
      <c r="O414" s="201"/>
    </row>
    <row r="415" spans="1:15" ht="45">
      <c r="A415" s="182"/>
      <c r="B415" s="193"/>
      <c r="C415" s="201"/>
      <c r="D415" s="52" t="s">
        <v>300</v>
      </c>
      <c r="E415" s="26">
        <f t="shared" si="28"/>
        <v>0</v>
      </c>
      <c r="F415" s="26">
        <f t="shared" si="28"/>
        <v>0</v>
      </c>
      <c r="G415" s="175">
        <f t="shared" si="28"/>
        <v>0</v>
      </c>
      <c r="H415" s="175"/>
      <c r="I415" s="175"/>
      <c r="J415" s="175"/>
      <c r="K415" s="175"/>
      <c r="L415" s="26">
        <f t="shared" si="29"/>
        <v>0</v>
      </c>
      <c r="M415" s="26">
        <f t="shared" si="29"/>
        <v>0</v>
      </c>
      <c r="N415" s="26">
        <f t="shared" si="29"/>
        <v>0</v>
      </c>
      <c r="O415" s="201"/>
    </row>
    <row r="416" spans="1:15" ht="22.5">
      <c r="A416" s="182"/>
      <c r="B416" s="193"/>
      <c r="C416" s="201"/>
      <c r="D416" s="52" t="s">
        <v>301</v>
      </c>
      <c r="E416" s="26">
        <f t="shared" si="28"/>
        <v>0</v>
      </c>
      <c r="F416" s="26">
        <f t="shared" si="28"/>
        <v>0</v>
      </c>
      <c r="G416" s="175">
        <f t="shared" si="28"/>
        <v>0</v>
      </c>
      <c r="H416" s="175"/>
      <c r="I416" s="175"/>
      <c r="J416" s="175"/>
      <c r="K416" s="175"/>
      <c r="L416" s="26">
        <f t="shared" si="29"/>
        <v>0</v>
      </c>
      <c r="M416" s="26">
        <f t="shared" si="29"/>
        <v>0</v>
      </c>
      <c r="N416" s="26">
        <f t="shared" si="29"/>
        <v>0</v>
      </c>
      <c r="O416" s="201"/>
    </row>
    <row r="417" spans="1:15" ht="15" customHeight="1">
      <c r="A417" s="164" t="s">
        <v>326</v>
      </c>
      <c r="B417" s="183" t="s">
        <v>328</v>
      </c>
      <c r="C417" s="217"/>
      <c r="D417" s="98" t="s">
        <v>19</v>
      </c>
      <c r="E417" s="75">
        <f>F417+G417+L417+M417+N417</f>
        <v>10247.09326</v>
      </c>
      <c r="F417" s="75">
        <f>SUM(F418:F421)</f>
        <v>0</v>
      </c>
      <c r="G417" s="149">
        <f>SUM(G418:K421)</f>
        <v>3361.0932599999996</v>
      </c>
      <c r="H417" s="149"/>
      <c r="I417" s="149"/>
      <c r="J417" s="149"/>
      <c r="K417" s="149"/>
      <c r="L417" s="75">
        <f>SUM(L418:L421)</f>
        <v>3412</v>
      </c>
      <c r="M417" s="75">
        <f>SUM(M418:M421)</f>
        <v>3474</v>
      </c>
      <c r="N417" s="75">
        <f>SUM(N418:N421)</f>
        <v>0</v>
      </c>
      <c r="O417" s="176"/>
    </row>
    <row r="418" spans="1:15" ht="22.5">
      <c r="A418" s="164"/>
      <c r="B418" s="183"/>
      <c r="C418" s="217"/>
      <c r="D418" s="98" t="s">
        <v>24</v>
      </c>
      <c r="E418" s="75">
        <f>F418+G418+L418+M418+N418</f>
        <v>3078.5801099999999</v>
      </c>
      <c r="F418" s="75">
        <v>0</v>
      </c>
      <c r="G418" s="149">
        <v>873.88424999999995</v>
      </c>
      <c r="H418" s="149"/>
      <c r="I418" s="149"/>
      <c r="J418" s="149"/>
      <c r="K418" s="149"/>
      <c r="L418" s="75">
        <v>1023.6</v>
      </c>
      <c r="M418" s="75">
        <v>1181.0958599999999</v>
      </c>
      <c r="N418" s="75"/>
      <c r="O418" s="176"/>
    </row>
    <row r="419" spans="1:15" ht="33.75">
      <c r="A419" s="164"/>
      <c r="B419" s="183"/>
      <c r="C419" s="217"/>
      <c r="D419" s="98" t="s">
        <v>0</v>
      </c>
      <c r="E419" s="75">
        <f>F419+G419+L419+M419+N419</f>
        <v>7168.5131500000007</v>
      </c>
      <c r="F419" s="75">
        <v>0</v>
      </c>
      <c r="G419" s="149">
        <v>2487.2090099999996</v>
      </c>
      <c r="H419" s="149"/>
      <c r="I419" s="149"/>
      <c r="J419" s="149"/>
      <c r="K419" s="149"/>
      <c r="L419" s="75">
        <v>2388.4</v>
      </c>
      <c r="M419" s="75">
        <v>2292.9041400000001</v>
      </c>
      <c r="N419" s="75"/>
      <c r="O419" s="176"/>
    </row>
    <row r="420" spans="1:15" ht="45">
      <c r="A420" s="164"/>
      <c r="B420" s="183"/>
      <c r="C420" s="217"/>
      <c r="D420" s="76" t="s">
        <v>300</v>
      </c>
      <c r="E420" s="75">
        <f>F420+G420+L420+M420+N420</f>
        <v>0</v>
      </c>
      <c r="F420" s="75">
        <v>0</v>
      </c>
      <c r="G420" s="149"/>
      <c r="H420" s="149"/>
      <c r="I420" s="149"/>
      <c r="J420" s="149"/>
      <c r="K420" s="149"/>
      <c r="L420" s="75"/>
      <c r="M420" s="75"/>
      <c r="N420" s="75"/>
      <c r="O420" s="176"/>
    </row>
    <row r="421" spans="1:15" ht="22.5">
      <c r="A421" s="164"/>
      <c r="B421" s="183"/>
      <c r="C421" s="217"/>
      <c r="D421" s="76" t="s">
        <v>301</v>
      </c>
      <c r="E421" s="75">
        <f>F421+G421+L421+M421+N421</f>
        <v>0</v>
      </c>
      <c r="F421" s="75">
        <v>0</v>
      </c>
      <c r="G421" s="149"/>
      <c r="H421" s="149"/>
      <c r="I421" s="149"/>
      <c r="J421" s="149"/>
      <c r="K421" s="149"/>
      <c r="L421" s="75"/>
      <c r="M421" s="75"/>
      <c r="N421" s="75"/>
      <c r="O421" s="176"/>
    </row>
    <row r="422" spans="1:15" ht="15" customHeight="1">
      <c r="A422" s="164"/>
      <c r="B422" s="156" t="s">
        <v>377</v>
      </c>
      <c r="C422" s="164"/>
      <c r="D422" s="164"/>
      <c r="E422" s="160" t="s">
        <v>52</v>
      </c>
      <c r="F422" s="95" t="s">
        <v>3</v>
      </c>
      <c r="G422" s="160" t="s">
        <v>2</v>
      </c>
      <c r="H422" s="163" t="s">
        <v>236</v>
      </c>
      <c r="I422" s="163"/>
      <c r="J422" s="163"/>
      <c r="K422" s="163"/>
      <c r="L422" s="160" t="s">
        <v>53</v>
      </c>
      <c r="M422" s="160" t="s">
        <v>54</v>
      </c>
      <c r="N422" s="160" t="s">
        <v>279</v>
      </c>
      <c r="O422" s="176"/>
    </row>
    <row r="423" spans="1:15" ht="21" customHeight="1">
      <c r="A423" s="164"/>
      <c r="B423" s="156"/>
      <c r="C423" s="164"/>
      <c r="D423" s="164"/>
      <c r="E423" s="162"/>
      <c r="F423" s="96"/>
      <c r="G423" s="162"/>
      <c r="H423" s="94" t="s">
        <v>232</v>
      </c>
      <c r="I423" s="94" t="s">
        <v>233</v>
      </c>
      <c r="J423" s="94" t="s">
        <v>234</v>
      </c>
      <c r="K423" s="94" t="s">
        <v>235</v>
      </c>
      <c r="L423" s="162"/>
      <c r="M423" s="162"/>
      <c r="N423" s="162"/>
      <c r="O423" s="176"/>
    </row>
    <row r="424" spans="1:15" ht="34.5" customHeight="1">
      <c r="A424" s="164"/>
      <c r="B424" s="156"/>
      <c r="C424" s="164"/>
      <c r="D424" s="164"/>
      <c r="E424" s="114">
        <v>14</v>
      </c>
      <c r="F424" s="115">
        <v>0</v>
      </c>
      <c r="G424" s="115">
        <v>14</v>
      </c>
      <c r="H424" s="115">
        <v>14</v>
      </c>
      <c r="I424" s="115">
        <v>14</v>
      </c>
      <c r="J424" s="115">
        <v>14</v>
      </c>
      <c r="K424" s="115">
        <v>14</v>
      </c>
      <c r="L424" s="115">
        <v>14</v>
      </c>
      <c r="M424" s="115">
        <v>14</v>
      </c>
      <c r="N424" s="115">
        <v>0</v>
      </c>
      <c r="O424" s="176"/>
    </row>
    <row r="425" spans="1:15" ht="16.5" customHeight="1">
      <c r="A425" s="164" t="s">
        <v>327</v>
      </c>
      <c r="B425" s="183" t="s">
        <v>329</v>
      </c>
      <c r="C425" s="217"/>
      <c r="D425" s="98" t="s">
        <v>19</v>
      </c>
      <c r="E425" s="75">
        <f>F425+G425+L425+M425+N425</f>
        <v>236703</v>
      </c>
      <c r="F425" s="75">
        <f>SUM(F426:F429)</f>
        <v>0</v>
      </c>
      <c r="G425" s="149">
        <f>SUM(G426:K429)</f>
        <v>78901</v>
      </c>
      <c r="H425" s="149"/>
      <c r="I425" s="149"/>
      <c r="J425" s="149"/>
      <c r="K425" s="149"/>
      <c r="L425" s="75">
        <f>SUM(L426:L429)</f>
        <v>78901</v>
      </c>
      <c r="M425" s="75">
        <f>SUM(M426:M429)</f>
        <v>78901</v>
      </c>
      <c r="N425" s="75">
        <f>SUM(N426:N429)</f>
        <v>0</v>
      </c>
      <c r="O425" s="176"/>
    </row>
    <row r="426" spans="1:15" ht="34.5" customHeight="1">
      <c r="A426" s="164"/>
      <c r="B426" s="183"/>
      <c r="C426" s="217"/>
      <c r="D426" s="98" t="s">
        <v>24</v>
      </c>
      <c r="E426" s="75">
        <f>F426+G426+L426+M426+N426</f>
        <v>0</v>
      </c>
      <c r="F426" s="75">
        <v>0</v>
      </c>
      <c r="G426" s="149"/>
      <c r="H426" s="149"/>
      <c r="I426" s="149"/>
      <c r="J426" s="149"/>
      <c r="K426" s="149"/>
      <c r="L426" s="75"/>
      <c r="M426" s="75"/>
      <c r="N426" s="75"/>
      <c r="O426" s="176"/>
    </row>
    <row r="427" spans="1:15" ht="34.5" customHeight="1">
      <c r="A427" s="164"/>
      <c r="B427" s="183"/>
      <c r="C427" s="217"/>
      <c r="D427" s="98" t="s">
        <v>0</v>
      </c>
      <c r="E427" s="75">
        <f>F427+G427+L427+M427+N427</f>
        <v>236703</v>
      </c>
      <c r="F427" s="75">
        <v>0</v>
      </c>
      <c r="G427" s="149">
        <v>78901</v>
      </c>
      <c r="H427" s="149"/>
      <c r="I427" s="149"/>
      <c r="J427" s="149"/>
      <c r="K427" s="149"/>
      <c r="L427" s="75">
        <v>78901</v>
      </c>
      <c r="M427" s="75">
        <v>78901</v>
      </c>
      <c r="N427" s="75"/>
      <c r="O427" s="176"/>
    </row>
    <row r="428" spans="1:15" ht="48" customHeight="1">
      <c r="A428" s="164"/>
      <c r="B428" s="183"/>
      <c r="C428" s="217"/>
      <c r="D428" s="76" t="s">
        <v>300</v>
      </c>
      <c r="E428" s="75">
        <f>F428+G428+L428+M428+N428</f>
        <v>0</v>
      </c>
      <c r="F428" s="75">
        <v>0</v>
      </c>
      <c r="G428" s="149"/>
      <c r="H428" s="149"/>
      <c r="I428" s="149"/>
      <c r="J428" s="149"/>
      <c r="K428" s="149"/>
      <c r="L428" s="75"/>
      <c r="M428" s="75"/>
      <c r="N428" s="75"/>
      <c r="O428" s="176"/>
    </row>
    <row r="429" spans="1:15" ht="34.5" customHeight="1">
      <c r="A429" s="164"/>
      <c r="B429" s="183"/>
      <c r="C429" s="217"/>
      <c r="D429" s="76" t="s">
        <v>301</v>
      </c>
      <c r="E429" s="75">
        <f>F429+G429+L429+M429+N429</f>
        <v>0</v>
      </c>
      <c r="F429" s="75">
        <v>0</v>
      </c>
      <c r="G429" s="149"/>
      <c r="H429" s="149"/>
      <c r="I429" s="149"/>
      <c r="J429" s="149"/>
      <c r="K429" s="149"/>
      <c r="L429" s="75"/>
      <c r="M429" s="75"/>
      <c r="N429" s="75"/>
      <c r="O429" s="176"/>
    </row>
    <row r="430" spans="1:15" ht="16.5" customHeight="1">
      <c r="A430" s="164"/>
      <c r="B430" s="216" t="s">
        <v>376</v>
      </c>
      <c r="C430" s="164"/>
      <c r="D430" s="164"/>
      <c r="E430" s="146" t="s">
        <v>52</v>
      </c>
      <c r="F430" s="160" t="s">
        <v>3</v>
      </c>
      <c r="G430" s="146" t="s">
        <v>2</v>
      </c>
      <c r="H430" s="163" t="s">
        <v>236</v>
      </c>
      <c r="I430" s="163"/>
      <c r="J430" s="163"/>
      <c r="K430" s="163"/>
      <c r="L430" s="146" t="s">
        <v>53</v>
      </c>
      <c r="M430" s="146" t="s">
        <v>54</v>
      </c>
      <c r="N430" s="146" t="s">
        <v>279</v>
      </c>
      <c r="O430" s="176"/>
    </row>
    <row r="431" spans="1:15" ht="16.5" customHeight="1">
      <c r="A431" s="164"/>
      <c r="B431" s="216"/>
      <c r="C431" s="164"/>
      <c r="D431" s="164"/>
      <c r="E431" s="146"/>
      <c r="F431" s="162"/>
      <c r="G431" s="146"/>
      <c r="H431" s="94" t="s">
        <v>232</v>
      </c>
      <c r="I431" s="94" t="s">
        <v>233</v>
      </c>
      <c r="J431" s="94" t="s">
        <v>234</v>
      </c>
      <c r="K431" s="94" t="s">
        <v>235</v>
      </c>
      <c r="L431" s="146"/>
      <c r="M431" s="146"/>
      <c r="N431" s="146"/>
      <c r="O431" s="176"/>
    </row>
    <row r="432" spans="1:15" ht="15.75" customHeight="1">
      <c r="A432" s="164"/>
      <c r="B432" s="216"/>
      <c r="C432" s="164"/>
      <c r="D432" s="164"/>
      <c r="E432" s="100">
        <v>505</v>
      </c>
      <c r="F432" s="100">
        <v>0</v>
      </c>
      <c r="G432" s="100">
        <v>505</v>
      </c>
      <c r="H432" s="100">
        <v>505</v>
      </c>
      <c r="I432" s="100">
        <v>505</v>
      </c>
      <c r="J432" s="100">
        <v>505</v>
      </c>
      <c r="K432" s="100">
        <v>505</v>
      </c>
      <c r="L432" s="100">
        <v>505</v>
      </c>
      <c r="M432" s="100">
        <v>505</v>
      </c>
      <c r="N432" s="100">
        <v>0</v>
      </c>
      <c r="O432" s="176"/>
    </row>
    <row r="433" spans="1:15" ht="15" customHeight="1">
      <c r="A433" s="164" t="s">
        <v>469</v>
      </c>
      <c r="B433" s="216" t="s">
        <v>333</v>
      </c>
      <c r="C433" s="217"/>
      <c r="D433" s="98" t="s">
        <v>19</v>
      </c>
      <c r="E433" s="75">
        <f>F433+G433+L433+M433+N433</f>
        <v>3281.04</v>
      </c>
      <c r="F433" s="75">
        <f>SUM(F434:F437)</f>
        <v>0</v>
      </c>
      <c r="G433" s="149">
        <f>SUM(G434:K437)</f>
        <v>1093.68</v>
      </c>
      <c r="H433" s="149"/>
      <c r="I433" s="149"/>
      <c r="J433" s="149"/>
      <c r="K433" s="149"/>
      <c r="L433" s="75">
        <f>SUM(L434:L437)</f>
        <v>1093.68</v>
      </c>
      <c r="M433" s="75">
        <f>SUM(M434:M437)</f>
        <v>1093.68</v>
      </c>
      <c r="N433" s="75">
        <f>SUM(N434:N437)</f>
        <v>0</v>
      </c>
      <c r="O433" s="176"/>
    </row>
    <row r="434" spans="1:15" ht="22.5">
      <c r="A434" s="164"/>
      <c r="B434" s="216"/>
      <c r="C434" s="217"/>
      <c r="D434" s="98" t="s">
        <v>24</v>
      </c>
      <c r="E434" s="75">
        <f>F434+G434+L434+M434+N434</f>
        <v>0</v>
      </c>
      <c r="F434" s="75">
        <v>0</v>
      </c>
      <c r="G434" s="149"/>
      <c r="H434" s="149"/>
      <c r="I434" s="149"/>
      <c r="J434" s="149"/>
      <c r="K434" s="149"/>
      <c r="L434" s="75"/>
      <c r="M434" s="75"/>
      <c r="N434" s="75"/>
      <c r="O434" s="176"/>
    </row>
    <row r="435" spans="1:15" ht="33.75">
      <c r="A435" s="164"/>
      <c r="B435" s="216"/>
      <c r="C435" s="217"/>
      <c r="D435" s="98" t="s">
        <v>0</v>
      </c>
      <c r="E435" s="75">
        <f>F435+G435+L435+M435+N435</f>
        <v>3281.04</v>
      </c>
      <c r="F435" s="75">
        <v>0</v>
      </c>
      <c r="G435" s="149">
        <v>1093.68</v>
      </c>
      <c r="H435" s="149"/>
      <c r="I435" s="149"/>
      <c r="J435" s="149"/>
      <c r="K435" s="149"/>
      <c r="L435" s="75">
        <v>1093.68</v>
      </c>
      <c r="M435" s="75">
        <v>1093.68</v>
      </c>
      <c r="N435" s="75"/>
      <c r="O435" s="176"/>
    </row>
    <row r="436" spans="1:15" ht="45">
      <c r="A436" s="164"/>
      <c r="B436" s="216"/>
      <c r="C436" s="217"/>
      <c r="D436" s="76" t="s">
        <v>300</v>
      </c>
      <c r="E436" s="75">
        <f>F436+G436+L436+M436+N436</f>
        <v>0</v>
      </c>
      <c r="F436" s="75">
        <v>0</v>
      </c>
      <c r="G436" s="149"/>
      <c r="H436" s="149"/>
      <c r="I436" s="149"/>
      <c r="J436" s="149"/>
      <c r="K436" s="149"/>
      <c r="L436" s="75"/>
      <c r="M436" s="75"/>
      <c r="N436" s="75"/>
      <c r="O436" s="176"/>
    </row>
    <row r="437" spans="1:15" ht="22.5">
      <c r="A437" s="164"/>
      <c r="B437" s="216"/>
      <c r="C437" s="217"/>
      <c r="D437" s="76" t="s">
        <v>301</v>
      </c>
      <c r="E437" s="75">
        <f>F437+G437+L437+M437+N437</f>
        <v>0</v>
      </c>
      <c r="F437" s="75">
        <v>0</v>
      </c>
      <c r="G437" s="149"/>
      <c r="H437" s="149"/>
      <c r="I437" s="149"/>
      <c r="J437" s="149"/>
      <c r="K437" s="149"/>
      <c r="L437" s="75"/>
      <c r="M437" s="75"/>
      <c r="N437" s="75"/>
      <c r="O437" s="176"/>
    </row>
    <row r="438" spans="1:15" ht="24" customHeight="1">
      <c r="A438" s="164"/>
      <c r="B438" s="156" t="s">
        <v>405</v>
      </c>
      <c r="C438" s="164"/>
      <c r="D438" s="164"/>
      <c r="E438" s="218" t="s">
        <v>52</v>
      </c>
      <c r="F438" s="172" t="s">
        <v>3</v>
      </c>
      <c r="G438" s="218" t="s">
        <v>2</v>
      </c>
      <c r="H438" s="177" t="s">
        <v>236</v>
      </c>
      <c r="I438" s="177"/>
      <c r="J438" s="177"/>
      <c r="K438" s="177"/>
      <c r="L438" s="218" t="s">
        <v>53</v>
      </c>
      <c r="M438" s="218" t="s">
        <v>54</v>
      </c>
      <c r="N438" s="218" t="s">
        <v>279</v>
      </c>
      <c r="O438" s="176"/>
    </row>
    <row r="439" spans="1:15" ht="15" customHeight="1">
      <c r="A439" s="164"/>
      <c r="B439" s="156"/>
      <c r="C439" s="164"/>
      <c r="D439" s="164"/>
      <c r="E439" s="218"/>
      <c r="F439" s="173"/>
      <c r="G439" s="218"/>
      <c r="H439" s="116" t="s">
        <v>232</v>
      </c>
      <c r="I439" s="116" t="s">
        <v>233</v>
      </c>
      <c r="J439" s="116" t="s">
        <v>234</v>
      </c>
      <c r="K439" s="116" t="s">
        <v>235</v>
      </c>
      <c r="L439" s="218"/>
      <c r="M439" s="218"/>
      <c r="N439" s="218"/>
      <c r="O439" s="176"/>
    </row>
    <row r="440" spans="1:15" ht="16.5" customHeight="1">
      <c r="A440" s="164"/>
      <c r="B440" s="156"/>
      <c r="C440" s="164"/>
      <c r="D440" s="164"/>
      <c r="E440" s="117">
        <v>30</v>
      </c>
      <c r="F440" s="117">
        <v>0</v>
      </c>
      <c r="G440" s="117">
        <v>10</v>
      </c>
      <c r="H440" s="117">
        <v>10</v>
      </c>
      <c r="I440" s="117">
        <v>10</v>
      </c>
      <c r="J440" s="117">
        <v>10</v>
      </c>
      <c r="K440" s="117">
        <v>10</v>
      </c>
      <c r="L440" s="117">
        <v>10</v>
      </c>
      <c r="M440" s="117">
        <v>10</v>
      </c>
      <c r="N440" s="117">
        <v>0</v>
      </c>
      <c r="O440" s="176"/>
    </row>
    <row r="441" spans="1:15">
      <c r="A441" s="215" t="s">
        <v>25</v>
      </c>
      <c r="B441" s="215"/>
      <c r="C441" s="215" t="s">
        <v>303</v>
      </c>
      <c r="D441" s="41" t="s">
        <v>19</v>
      </c>
      <c r="E441" s="28">
        <f>F441+G441+L441+M441+N441</f>
        <v>14517639.1512</v>
      </c>
      <c r="F441" s="28">
        <f t="shared" ref="F441:G445" si="30">F5+F186+F271+F284+F305+F318+F331+F360+F373+F386+F399+F412</f>
        <v>2743133.2735800003</v>
      </c>
      <c r="G441" s="33">
        <f t="shared" si="30"/>
        <v>2990157.4538599998</v>
      </c>
      <c r="H441" s="34"/>
      <c r="I441" s="34"/>
      <c r="J441" s="34"/>
      <c r="K441" s="35"/>
      <c r="L441" s="28">
        <f t="shared" ref="L441:N445" si="31">L5+L186+L271+L284+L305+L318+L331+L360+L373+L386+L399+L412</f>
        <v>2985973.5317600002</v>
      </c>
      <c r="M441" s="28">
        <f t="shared" si="31"/>
        <v>2977874.392</v>
      </c>
      <c r="N441" s="28">
        <f t="shared" si="31"/>
        <v>2820500.5</v>
      </c>
      <c r="O441" s="215"/>
    </row>
    <row r="442" spans="1:15" ht="22.5">
      <c r="A442" s="215"/>
      <c r="B442" s="215"/>
      <c r="C442" s="215"/>
      <c r="D442" s="41" t="s">
        <v>24</v>
      </c>
      <c r="E442" s="28">
        <f>F442+G442+L442+M442+N442</f>
        <v>8739924.8307099994</v>
      </c>
      <c r="F442" s="28">
        <f t="shared" si="30"/>
        <v>1735018.7865900001</v>
      </c>
      <c r="G442" s="33">
        <f t="shared" si="30"/>
        <v>1774146.44469</v>
      </c>
      <c r="H442" s="34"/>
      <c r="I442" s="34"/>
      <c r="J442" s="34"/>
      <c r="K442" s="35"/>
      <c r="L442" s="28">
        <f t="shared" si="31"/>
        <v>1763184.3667600001</v>
      </c>
      <c r="M442" s="28">
        <f t="shared" si="31"/>
        <v>1750409.2326700001</v>
      </c>
      <c r="N442" s="28">
        <f t="shared" si="31"/>
        <v>1717166</v>
      </c>
      <c r="O442" s="215"/>
    </row>
    <row r="443" spans="1:15" ht="33.75">
      <c r="A443" s="215"/>
      <c r="B443" s="215"/>
      <c r="C443" s="215"/>
      <c r="D443" s="41" t="s">
        <v>0</v>
      </c>
      <c r="E443" s="28">
        <f>F443+G443+L443+M443+N443</f>
        <v>465955.79528000002</v>
      </c>
      <c r="F443" s="28">
        <f t="shared" si="30"/>
        <v>108533.96701999998</v>
      </c>
      <c r="G443" s="33">
        <f t="shared" si="30"/>
        <v>122977.44137</v>
      </c>
      <c r="H443" s="34"/>
      <c r="I443" s="34"/>
      <c r="J443" s="34"/>
      <c r="K443" s="35"/>
      <c r="L443" s="28">
        <f t="shared" si="31"/>
        <v>118329.23955999999</v>
      </c>
      <c r="M443" s="28">
        <f t="shared" si="31"/>
        <v>116115.14732999999</v>
      </c>
      <c r="N443" s="28">
        <f t="shared" si="31"/>
        <v>0</v>
      </c>
      <c r="O443" s="215"/>
    </row>
    <row r="444" spans="1:15" ht="45">
      <c r="A444" s="215"/>
      <c r="B444" s="215"/>
      <c r="C444" s="215"/>
      <c r="D444" s="72" t="s">
        <v>300</v>
      </c>
      <c r="E444" s="28">
        <f>F444+G444+L444+M444+N444</f>
        <v>4673185.9548700005</v>
      </c>
      <c r="F444" s="28">
        <f t="shared" si="30"/>
        <v>780452.94962999993</v>
      </c>
      <c r="G444" s="33">
        <f t="shared" si="30"/>
        <v>964733.56779999996</v>
      </c>
      <c r="H444" s="34"/>
      <c r="I444" s="34"/>
      <c r="J444" s="34"/>
      <c r="K444" s="35"/>
      <c r="L444" s="28">
        <f t="shared" si="31"/>
        <v>969914.92544000002</v>
      </c>
      <c r="M444" s="28">
        <f t="shared" si="31"/>
        <v>983050.01199999999</v>
      </c>
      <c r="N444" s="28">
        <f t="shared" si="31"/>
        <v>975034.5</v>
      </c>
      <c r="O444" s="215"/>
    </row>
    <row r="445" spans="1:15" ht="22.5">
      <c r="A445" s="215"/>
      <c r="B445" s="215"/>
      <c r="C445" s="215"/>
      <c r="D445" s="28" t="s">
        <v>301</v>
      </c>
      <c r="E445" s="28">
        <f>F445+G445+L445+M445+N445</f>
        <v>638572.57033999998</v>
      </c>
      <c r="F445" s="28">
        <f t="shared" si="30"/>
        <v>119127.57034000001</v>
      </c>
      <c r="G445" s="33">
        <f t="shared" si="30"/>
        <v>128300</v>
      </c>
      <c r="H445" s="34"/>
      <c r="I445" s="34"/>
      <c r="J445" s="34"/>
      <c r="K445" s="35"/>
      <c r="L445" s="28">
        <f t="shared" si="31"/>
        <v>134545</v>
      </c>
      <c r="M445" s="28">
        <f t="shared" si="31"/>
        <v>128300</v>
      </c>
      <c r="N445" s="28">
        <f t="shared" si="31"/>
        <v>128300</v>
      </c>
      <c r="O445" s="215"/>
    </row>
    <row r="446" spans="1:15">
      <c r="G446" s="53"/>
      <c r="L446" s="53"/>
    </row>
    <row r="447" spans="1:15">
      <c r="G447" s="53"/>
    </row>
    <row r="448" spans="1:15">
      <c r="G448" s="53"/>
      <c r="L448" s="53"/>
      <c r="M448" s="53"/>
    </row>
  </sheetData>
  <autoFilter ref="A4:O445">
    <filterColumn colId="6" showButton="0"/>
    <filterColumn colId="7" showButton="0"/>
    <filterColumn colId="8" showButton="0"/>
    <filterColumn colId="9" showButton="0"/>
  </autoFilter>
  <mergeCells count="988">
    <mergeCell ref="A404:A411"/>
    <mergeCell ref="B404:B408"/>
    <mergeCell ref="C404:C408"/>
    <mergeCell ref="G404:K404"/>
    <mergeCell ref="N175:N176"/>
    <mergeCell ref="D175:D177"/>
    <mergeCell ref="C175:C177"/>
    <mergeCell ref="B247:B251"/>
    <mergeCell ref="B252:B254"/>
    <mergeCell ref="A247:A254"/>
    <mergeCell ref="D252:D254"/>
    <mergeCell ref="C247:C251"/>
    <mergeCell ref="C252:C254"/>
    <mergeCell ref="G202:K202"/>
    <mergeCell ref="G224:K224"/>
    <mergeCell ref="C178:C182"/>
    <mergeCell ref="C183:C185"/>
    <mergeCell ref="D183:D185"/>
    <mergeCell ref="E183:E184"/>
    <mergeCell ref="B207:B211"/>
    <mergeCell ref="G207:K207"/>
    <mergeCell ref="G208:K208"/>
    <mergeCell ref="G220:G221"/>
    <mergeCell ref="G235:K235"/>
    <mergeCell ref="A417:A424"/>
    <mergeCell ref="G417:K417"/>
    <mergeCell ref="G418:K418"/>
    <mergeCell ref="G414:K414"/>
    <mergeCell ref="N430:N431"/>
    <mergeCell ref="G422:G423"/>
    <mergeCell ref="L422:L423"/>
    <mergeCell ref="M422:M423"/>
    <mergeCell ref="N422:N423"/>
    <mergeCell ref="E422:E423"/>
    <mergeCell ref="G415:K415"/>
    <mergeCell ref="G416:K416"/>
    <mergeCell ref="A425:A432"/>
    <mergeCell ref="B425:B429"/>
    <mergeCell ref="C425:C429"/>
    <mergeCell ref="G425:K425"/>
    <mergeCell ref="O425:O432"/>
    <mergeCell ref="G426:K426"/>
    <mergeCell ref="G427:K427"/>
    <mergeCell ref="G428:K428"/>
    <mergeCell ref="G429:K429"/>
    <mergeCell ref="B430:B432"/>
    <mergeCell ref="C430:C432"/>
    <mergeCell ref="D430:D432"/>
    <mergeCell ref="E430:E431"/>
    <mergeCell ref="F430:F431"/>
    <mergeCell ref="G430:G431"/>
    <mergeCell ref="H430:K430"/>
    <mergeCell ref="L430:L431"/>
    <mergeCell ref="M430:M431"/>
    <mergeCell ref="L302:L303"/>
    <mergeCell ref="M302:M303"/>
    <mergeCell ref="M294:M295"/>
    <mergeCell ref="O404:O411"/>
    <mergeCell ref="G405:K405"/>
    <mergeCell ref="G406:K406"/>
    <mergeCell ref="G407:K407"/>
    <mergeCell ref="G408:K408"/>
    <mergeCell ref="B409:B411"/>
    <mergeCell ref="C409:C411"/>
    <mergeCell ref="D409:D411"/>
    <mergeCell ref="E409:E410"/>
    <mergeCell ref="F409:F410"/>
    <mergeCell ref="G409:G410"/>
    <mergeCell ref="H409:K409"/>
    <mergeCell ref="L409:L410"/>
    <mergeCell ref="O399:O403"/>
    <mergeCell ref="G400:K400"/>
    <mergeCell ref="M409:M410"/>
    <mergeCell ref="N409:N410"/>
    <mergeCell ref="C399:C403"/>
    <mergeCell ref="G399:K399"/>
    <mergeCell ref="O336:O343"/>
    <mergeCell ref="M370:M371"/>
    <mergeCell ref="N281:N282"/>
    <mergeCell ref="M341:M342"/>
    <mergeCell ref="M349:M350"/>
    <mergeCell ref="O310:O317"/>
    <mergeCell ref="O331:O335"/>
    <mergeCell ref="N370:N371"/>
    <mergeCell ref="N294:N295"/>
    <mergeCell ref="N302:N303"/>
    <mergeCell ref="O289:O296"/>
    <mergeCell ref="O297:O304"/>
    <mergeCell ref="O305:O309"/>
    <mergeCell ref="O284:O288"/>
    <mergeCell ref="O276:O283"/>
    <mergeCell ref="O186:O190"/>
    <mergeCell ref="O223:O230"/>
    <mergeCell ref="O215:O222"/>
    <mergeCell ref="O263:O270"/>
    <mergeCell ref="O231:O238"/>
    <mergeCell ref="O191:O198"/>
    <mergeCell ref="O255:O262"/>
    <mergeCell ref="N383:N384"/>
    <mergeCell ref="L383:L384"/>
    <mergeCell ref="M383:M384"/>
    <mergeCell ref="O365:O372"/>
    <mergeCell ref="O373:O377"/>
    <mergeCell ref="O378:O385"/>
    <mergeCell ref="N328:N329"/>
    <mergeCell ref="O323:O330"/>
    <mergeCell ref="L357:L358"/>
    <mergeCell ref="L328:L329"/>
    <mergeCell ref="M328:M329"/>
    <mergeCell ref="O360:O364"/>
    <mergeCell ref="N357:N358"/>
    <mergeCell ref="L315:L316"/>
    <mergeCell ref="M315:M316"/>
    <mergeCell ref="O344:O351"/>
    <mergeCell ref="N315:N316"/>
    <mergeCell ref="O271:O275"/>
    <mergeCell ref="O239:O246"/>
    <mergeCell ref="N212:N213"/>
    <mergeCell ref="N228:N229"/>
    <mergeCell ref="N196:N197"/>
    <mergeCell ref="N204:N205"/>
    <mergeCell ref="N268:N269"/>
    <mergeCell ref="O247:O254"/>
    <mergeCell ref="O199:O206"/>
    <mergeCell ref="O207:O214"/>
    <mergeCell ref="N244:N245"/>
    <mergeCell ref="N220:N221"/>
    <mergeCell ref="N260:N261"/>
    <mergeCell ref="O82:O89"/>
    <mergeCell ref="O90:O97"/>
    <mergeCell ref="O98:O105"/>
    <mergeCell ref="O106:O113"/>
    <mergeCell ref="O114:O121"/>
    <mergeCell ref="L119:L120"/>
    <mergeCell ref="O122:O129"/>
    <mergeCell ref="O130:O137"/>
    <mergeCell ref="O178:O185"/>
    <mergeCell ref="O138:O145"/>
    <mergeCell ref="O162:O169"/>
    <mergeCell ref="N111:N112"/>
    <mergeCell ref="N119:N120"/>
    <mergeCell ref="N127:N128"/>
    <mergeCell ref="N135:N136"/>
    <mergeCell ref="N183:N184"/>
    <mergeCell ref="O146:O153"/>
    <mergeCell ref="M63:M64"/>
    <mergeCell ref="N63:N64"/>
    <mergeCell ref="N95:N96"/>
    <mergeCell ref="N103:N104"/>
    <mergeCell ref="N159:N160"/>
    <mergeCell ref="M71:M72"/>
    <mergeCell ref="L111:L112"/>
    <mergeCell ref="M111:M112"/>
    <mergeCell ref="L87:L88"/>
    <mergeCell ref="M87:M88"/>
    <mergeCell ref="L71:L72"/>
    <mergeCell ref="L79:L80"/>
    <mergeCell ref="N79:N80"/>
    <mergeCell ref="N87:N88"/>
    <mergeCell ref="M79:M80"/>
    <mergeCell ref="L127:L128"/>
    <mergeCell ref="M127:M128"/>
    <mergeCell ref="N143:N144"/>
    <mergeCell ref="L103:L104"/>
    <mergeCell ref="M103:M104"/>
    <mergeCell ref="L95:L96"/>
    <mergeCell ref="M95:M96"/>
    <mergeCell ref="M119:M120"/>
    <mergeCell ref="O10:O17"/>
    <mergeCell ref="O18:O25"/>
    <mergeCell ref="O26:O33"/>
    <mergeCell ref="O34:O41"/>
    <mergeCell ref="O42:O49"/>
    <mergeCell ref="O50:O57"/>
    <mergeCell ref="O66:O73"/>
    <mergeCell ref="O74:O81"/>
    <mergeCell ref="L15:L16"/>
    <mergeCell ref="M15:M16"/>
    <mergeCell ref="M39:M40"/>
    <mergeCell ref="L47:L48"/>
    <mergeCell ref="M47:M48"/>
    <mergeCell ref="L31:L32"/>
    <mergeCell ref="M31:M32"/>
    <mergeCell ref="N15:N16"/>
    <mergeCell ref="N23:N24"/>
    <mergeCell ref="N31:N32"/>
    <mergeCell ref="N47:N48"/>
    <mergeCell ref="L23:L24"/>
    <mergeCell ref="M23:M24"/>
    <mergeCell ref="O58:O65"/>
    <mergeCell ref="L63:L64"/>
    <mergeCell ref="N71:N72"/>
    <mergeCell ref="C378:C385"/>
    <mergeCell ref="N39:N40"/>
    <mergeCell ref="A331:A335"/>
    <mergeCell ref="L341:L342"/>
    <mergeCell ref="E341:E342"/>
    <mergeCell ref="G335:K335"/>
    <mergeCell ref="A318:A322"/>
    <mergeCell ref="C318:C322"/>
    <mergeCell ref="C341:C343"/>
    <mergeCell ref="G328:G329"/>
    <mergeCell ref="H328:K328"/>
    <mergeCell ref="B328:B330"/>
    <mergeCell ref="C328:C330"/>
    <mergeCell ref="G332:K332"/>
    <mergeCell ref="G333:K333"/>
    <mergeCell ref="G334:K334"/>
    <mergeCell ref="F328:F329"/>
    <mergeCell ref="G326:K326"/>
    <mergeCell ref="G327:K327"/>
    <mergeCell ref="G323:K323"/>
    <mergeCell ref="G324:K324"/>
    <mergeCell ref="G325:K325"/>
    <mergeCell ref="G319:K319"/>
    <mergeCell ref="G320:K320"/>
    <mergeCell ref="G403:K403"/>
    <mergeCell ref="A391:A398"/>
    <mergeCell ref="A323:A330"/>
    <mergeCell ref="B323:B327"/>
    <mergeCell ref="C323:C327"/>
    <mergeCell ref="C331:C335"/>
    <mergeCell ref="C386:C390"/>
    <mergeCell ref="B344:B348"/>
    <mergeCell ref="C344:C348"/>
    <mergeCell ref="A386:A390"/>
    <mergeCell ref="A360:A364"/>
    <mergeCell ref="B386:B390"/>
    <mergeCell ref="A336:A343"/>
    <mergeCell ref="B341:B343"/>
    <mergeCell ref="B349:B351"/>
    <mergeCell ref="B336:B340"/>
    <mergeCell ref="C336:C340"/>
    <mergeCell ref="A352:A359"/>
    <mergeCell ref="B352:B356"/>
    <mergeCell ref="C352:C356"/>
    <mergeCell ref="A365:A372"/>
    <mergeCell ref="A373:A377"/>
    <mergeCell ref="A378:A385"/>
    <mergeCell ref="C373:C377"/>
    <mergeCell ref="A433:A440"/>
    <mergeCell ref="O433:O440"/>
    <mergeCell ref="O417:O424"/>
    <mergeCell ref="B357:B359"/>
    <mergeCell ref="C357:C359"/>
    <mergeCell ref="B365:B369"/>
    <mergeCell ref="C365:C369"/>
    <mergeCell ref="B370:B372"/>
    <mergeCell ref="C370:C372"/>
    <mergeCell ref="B378:B382"/>
    <mergeCell ref="B373:B377"/>
    <mergeCell ref="B383:B385"/>
    <mergeCell ref="O352:O359"/>
    <mergeCell ref="M357:M358"/>
    <mergeCell ref="O391:O398"/>
    <mergeCell ref="D357:D359"/>
    <mergeCell ref="E357:E358"/>
    <mergeCell ref="G353:K353"/>
    <mergeCell ref="G354:K354"/>
    <mergeCell ref="O386:O390"/>
    <mergeCell ref="B399:B403"/>
    <mergeCell ref="C396:C398"/>
    <mergeCell ref="G388:K388"/>
    <mergeCell ref="G389:K389"/>
    <mergeCell ref="G396:G397"/>
    <mergeCell ref="O441:O445"/>
    <mergeCell ref="B433:B437"/>
    <mergeCell ref="C433:C437"/>
    <mergeCell ref="A412:A416"/>
    <mergeCell ref="B412:B416"/>
    <mergeCell ref="C412:C416"/>
    <mergeCell ref="O412:O416"/>
    <mergeCell ref="B417:B421"/>
    <mergeCell ref="C417:C421"/>
    <mergeCell ref="N438:N439"/>
    <mergeCell ref="B438:B440"/>
    <mergeCell ref="C438:C440"/>
    <mergeCell ref="D438:D440"/>
    <mergeCell ref="E438:E439"/>
    <mergeCell ref="L438:L439"/>
    <mergeCell ref="M438:M439"/>
    <mergeCell ref="G437:K437"/>
    <mergeCell ref="G438:G439"/>
    <mergeCell ref="B422:B424"/>
    <mergeCell ref="C422:C424"/>
    <mergeCell ref="D422:D424"/>
    <mergeCell ref="A441:B445"/>
    <mergeCell ref="C441:C445"/>
    <mergeCell ref="L39:L40"/>
    <mergeCell ref="G321:K321"/>
    <mergeCell ref="H294:K294"/>
    <mergeCell ref="G310:K310"/>
    <mergeCell ref="G311:K311"/>
    <mergeCell ref="G312:K312"/>
    <mergeCell ref="G318:K318"/>
    <mergeCell ref="E294:E295"/>
    <mergeCell ref="E315:E316"/>
    <mergeCell ref="G199:K199"/>
    <mergeCell ref="G200:K200"/>
    <mergeCell ref="H196:K196"/>
    <mergeCell ref="E196:E197"/>
    <mergeCell ref="H315:K315"/>
    <mergeCell ref="H103:K103"/>
    <mergeCell ref="G109:K109"/>
    <mergeCell ref="G110:K110"/>
    <mergeCell ref="G82:K82"/>
    <mergeCell ref="G290:K290"/>
    <mergeCell ref="G297:K297"/>
    <mergeCell ref="G264:K264"/>
    <mergeCell ref="G265:K265"/>
    <mergeCell ref="G266:K266"/>
    <mergeCell ref="G267:K267"/>
    <mergeCell ref="G76:K76"/>
    <mergeCell ref="G77:K77"/>
    <mergeCell ref="G78:K78"/>
    <mergeCell ref="G79:G80"/>
    <mergeCell ref="A399:A403"/>
    <mergeCell ref="G401:K401"/>
    <mergeCell ref="G402:K402"/>
    <mergeCell ref="O318:O322"/>
    <mergeCell ref="D79:D81"/>
    <mergeCell ref="G391:K391"/>
    <mergeCell ref="G392:K392"/>
    <mergeCell ref="E396:E397"/>
    <mergeCell ref="D396:D398"/>
    <mergeCell ref="B396:B398"/>
    <mergeCell ref="N396:N397"/>
    <mergeCell ref="L396:L397"/>
    <mergeCell ref="M396:M397"/>
    <mergeCell ref="B391:B395"/>
    <mergeCell ref="C391:C395"/>
    <mergeCell ref="H396:K396"/>
    <mergeCell ref="F396:F397"/>
    <mergeCell ref="G393:K393"/>
    <mergeCell ref="G394:K394"/>
    <mergeCell ref="G395:K395"/>
    <mergeCell ref="G148:K148"/>
    <mergeCell ref="G149:K149"/>
    <mergeCell ref="G150:K150"/>
    <mergeCell ref="G192:K192"/>
    <mergeCell ref="G34:K34"/>
    <mergeCell ref="G35:K35"/>
    <mergeCell ref="G36:K36"/>
    <mergeCell ref="G37:K37"/>
    <mergeCell ref="G58:K58"/>
    <mergeCell ref="G115:K115"/>
    <mergeCell ref="G116:K116"/>
    <mergeCell ref="G59:K59"/>
    <mergeCell ref="G130:K130"/>
    <mergeCell ref="G107:K107"/>
    <mergeCell ref="G108:K108"/>
    <mergeCell ref="G62:K62"/>
    <mergeCell ref="G119:G120"/>
    <mergeCell ref="H119:K119"/>
    <mergeCell ref="G84:K84"/>
    <mergeCell ref="G85:K85"/>
    <mergeCell ref="G86:K86"/>
    <mergeCell ref="G90:K90"/>
    <mergeCell ref="H111:K111"/>
    <mergeCell ref="G75:K75"/>
    <mergeCell ref="G83:K83"/>
    <mergeCell ref="G71:G72"/>
    <mergeCell ref="G101:K101"/>
    <mergeCell ref="G102:K102"/>
    <mergeCell ref="G103:G104"/>
    <mergeCell ref="G74:K74"/>
    <mergeCell ref="G46:K46"/>
    <mergeCell ref="G47:G48"/>
    <mergeCell ref="H71:K71"/>
    <mergeCell ref="H47:K47"/>
    <mergeCell ref="H79:K79"/>
    <mergeCell ref="G87:G88"/>
    <mergeCell ref="H87:K87"/>
    <mergeCell ref="G95:G96"/>
    <mergeCell ref="G93:K93"/>
    <mergeCell ref="G94:K94"/>
    <mergeCell ref="H95:K95"/>
    <mergeCell ref="G91:K91"/>
    <mergeCell ref="G92:K92"/>
    <mergeCell ref="G68:K68"/>
    <mergeCell ref="G69:K69"/>
    <mergeCell ref="G66:K66"/>
    <mergeCell ref="G98:K98"/>
    <mergeCell ref="G99:K99"/>
    <mergeCell ref="A1:O1"/>
    <mergeCell ref="A2:A3"/>
    <mergeCell ref="B2:B3"/>
    <mergeCell ref="C2:C3"/>
    <mergeCell ref="D2:D3"/>
    <mergeCell ref="E2:E3"/>
    <mergeCell ref="O2:O3"/>
    <mergeCell ref="G3:K3"/>
    <mergeCell ref="O5:O9"/>
    <mergeCell ref="B5:B9"/>
    <mergeCell ref="A5:A9"/>
    <mergeCell ref="G4:K4"/>
    <mergeCell ref="G5:K5"/>
    <mergeCell ref="G6:K6"/>
    <mergeCell ref="G7:K7"/>
    <mergeCell ref="G8:K8"/>
    <mergeCell ref="G9:K9"/>
    <mergeCell ref="C5:C9"/>
    <mergeCell ref="F2:N2"/>
    <mergeCell ref="C71:C73"/>
    <mergeCell ref="D71:D73"/>
    <mergeCell ref="E71:E72"/>
    <mergeCell ref="C127:C129"/>
    <mergeCell ref="C122:C126"/>
    <mergeCell ref="C95:C97"/>
    <mergeCell ref="C119:C121"/>
    <mergeCell ref="E87:E88"/>
    <mergeCell ref="E103:E104"/>
    <mergeCell ref="E95:E96"/>
    <mergeCell ref="D95:D97"/>
    <mergeCell ref="C90:C94"/>
    <mergeCell ref="C220:C222"/>
    <mergeCell ref="D220:D222"/>
    <mergeCell ref="E220:E221"/>
    <mergeCell ref="C204:C206"/>
    <mergeCell ref="D204:D206"/>
    <mergeCell ref="E204:E205"/>
    <mergeCell ref="C170:C174"/>
    <mergeCell ref="E175:E176"/>
    <mergeCell ref="C196:C198"/>
    <mergeCell ref="C212:C214"/>
    <mergeCell ref="F95:F96"/>
    <mergeCell ref="F103:F104"/>
    <mergeCell ref="G126:K126"/>
    <mergeCell ref="G127:G128"/>
    <mergeCell ref="H127:K127"/>
    <mergeCell ref="G227:K227"/>
    <mergeCell ref="G203:K203"/>
    <mergeCell ref="F175:F176"/>
    <mergeCell ref="G175:G176"/>
    <mergeCell ref="H175:K175"/>
    <mergeCell ref="G211:K211"/>
    <mergeCell ref="G193:K193"/>
    <mergeCell ref="G196:G197"/>
    <mergeCell ref="G195:K195"/>
    <mergeCell ref="G118:K118"/>
    <mergeCell ref="G210:K210"/>
    <mergeCell ref="G166:K166"/>
    <mergeCell ref="G223:K223"/>
    <mergeCell ref="G143:G144"/>
    <mergeCell ref="H143:K143"/>
    <mergeCell ref="G132:K132"/>
    <mergeCell ref="G138:K138"/>
    <mergeCell ref="G139:K139"/>
    <mergeCell ref="F196:F197"/>
    <mergeCell ref="G292:K292"/>
    <mergeCell ref="G257:K257"/>
    <mergeCell ref="G258:K258"/>
    <mergeCell ref="E268:E269"/>
    <mergeCell ref="G286:K286"/>
    <mergeCell ref="G287:K287"/>
    <mergeCell ref="G288:K288"/>
    <mergeCell ref="G289:K289"/>
    <mergeCell ref="G226:K226"/>
    <mergeCell ref="E228:E229"/>
    <mergeCell ref="G239:K239"/>
    <mergeCell ref="G241:K241"/>
    <mergeCell ref="G242:K242"/>
    <mergeCell ref="G243:K243"/>
    <mergeCell ref="G244:G245"/>
    <mergeCell ref="G268:G269"/>
    <mergeCell ref="H268:K268"/>
    <mergeCell ref="G281:G282"/>
    <mergeCell ref="D268:D270"/>
    <mergeCell ref="E281:E282"/>
    <mergeCell ref="G276:K276"/>
    <mergeCell ref="G277:K277"/>
    <mergeCell ref="G278:K278"/>
    <mergeCell ref="G279:K279"/>
    <mergeCell ref="H281:K281"/>
    <mergeCell ref="L196:L197"/>
    <mergeCell ref="L135:L136"/>
    <mergeCell ref="M135:M136"/>
    <mergeCell ref="M244:M245"/>
    <mergeCell ref="L281:L282"/>
    <mergeCell ref="M281:M282"/>
    <mergeCell ref="L268:L269"/>
    <mergeCell ref="L294:L295"/>
    <mergeCell ref="M268:M269"/>
    <mergeCell ref="M196:M197"/>
    <mergeCell ref="L143:L144"/>
    <mergeCell ref="M143:M144"/>
    <mergeCell ref="L159:L160"/>
    <mergeCell ref="M159:M160"/>
    <mergeCell ref="M236:M237"/>
    <mergeCell ref="M183:M184"/>
    <mergeCell ref="M204:M205"/>
    <mergeCell ref="L183:L184"/>
    <mergeCell ref="L175:L176"/>
    <mergeCell ref="M175:M176"/>
    <mergeCell ref="M260:M261"/>
    <mergeCell ref="L220:L221"/>
    <mergeCell ref="M220:M221"/>
    <mergeCell ref="L228:L229"/>
    <mergeCell ref="C360:C364"/>
    <mergeCell ref="D341:D343"/>
    <mergeCell ref="D349:D351"/>
    <mergeCell ref="H349:K349"/>
    <mergeCell ref="G352:K352"/>
    <mergeCell ref="G349:G350"/>
    <mergeCell ref="G360:K360"/>
    <mergeCell ref="E349:E350"/>
    <mergeCell ref="A344:A351"/>
    <mergeCell ref="G363:K363"/>
    <mergeCell ref="G364:K364"/>
    <mergeCell ref="B360:B364"/>
    <mergeCell ref="C349:C351"/>
    <mergeCell ref="A263:A270"/>
    <mergeCell ref="B331:B335"/>
    <mergeCell ref="C315:C317"/>
    <mergeCell ref="C271:C275"/>
    <mergeCell ref="D328:D330"/>
    <mergeCell ref="B318:B322"/>
    <mergeCell ref="E328:E329"/>
    <mergeCell ref="G331:K331"/>
    <mergeCell ref="F281:F282"/>
    <mergeCell ref="B297:B301"/>
    <mergeCell ref="G271:K271"/>
    <mergeCell ref="G272:K272"/>
    <mergeCell ref="G273:K273"/>
    <mergeCell ref="G274:K274"/>
    <mergeCell ref="G275:K275"/>
    <mergeCell ref="G322:K322"/>
    <mergeCell ref="G284:K284"/>
    <mergeCell ref="G285:K285"/>
    <mergeCell ref="G315:G316"/>
    <mergeCell ref="F315:F316"/>
    <mergeCell ref="G299:K299"/>
    <mergeCell ref="G291:K291"/>
    <mergeCell ref="G280:K280"/>
    <mergeCell ref="G313:K313"/>
    <mergeCell ref="C268:C270"/>
    <mergeCell ref="B284:B288"/>
    <mergeCell ref="B276:B280"/>
    <mergeCell ref="C276:C280"/>
    <mergeCell ref="B281:B283"/>
    <mergeCell ref="B236:B238"/>
    <mergeCell ref="B228:B230"/>
    <mergeCell ref="C297:C301"/>
    <mergeCell ref="B231:B235"/>
    <mergeCell ref="C231:C235"/>
    <mergeCell ref="C228:C230"/>
    <mergeCell ref="B271:B275"/>
    <mergeCell ref="C239:C243"/>
    <mergeCell ref="C244:C246"/>
    <mergeCell ref="C236:C238"/>
    <mergeCell ref="C263:C267"/>
    <mergeCell ref="A297:A304"/>
    <mergeCell ref="B302:B304"/>
    <mergeCell ref="C302:C304"/>
    <mergeCell ref="A239:A246"/>
    <mergeCell ref="A310:A317"/>
    <mergeCell ref="B310:B314"/>
    <mergeCell ref="C310:C314"/>
    <mergeCell ref="B255:B259"/>
    <mergeCell ref="C255:C259"/>
    <mergeCell ref="B294:B296"/>
    <mergeCell ref="C294:C296"/>
    <mergeCell ref="A284:A288"/>
    <mergeCell ref="C284:C288"/>
    <mergeCell ref="B239:B243"/>
    <mergeCell ref="B244:B246"/>
    <mergeCell ref="A289:A296"/>
    <mergeCell ref="B289:B293"/>
    <mergeCell ref="B263:B267"/>
    <mergeCell ref="B315:B317"/>
    <mergeCell ref="C289:C293"/>
    <mergeCell ref="A305:A309"/>
    <mergeCell ref="C305:C309"/>
    <mergeCell ref="B305:B309"/>
    <mergeCell ref="A255:A262"/>
    <mergeCell ref="B82:B86"/>
    <mergeCell ref="B98:B102"/>
    <mergeCell ref="C79:C81"/>
    <mergeCell ref="C135:C137"/>
    <mergeCell ref="B87:B89"/>
    <mergeCell ref="C87:C89"/>
    <mergeCell ref="B122:B126"/>
    <mergeCell ref="B95:B97"/>
    <mergeCell ref="B119:B121"/>
    <mergeCell ref="C82:C86"/>
    <mergeCell ref="C106:C110"/>
    <mergeCell ref="B114:B118"/>
    <mergeCell ref="B127:B129"/>
    <mergeCell ref="B90:B94"/>
    <mergeCell ref="C130:C134"/>
    <mergeCell ref="C98:C102"/>
    <mergeCell ref="C114:C118"/>
    <mergeCell ref="A10:A17"/>
    <mergeCell ref="B10:B14"/>
    <mergeCell ref="C10:C14"/>
    <mergeCell ref="B15:B17"/>
    <mergeCell ref="C15:C17"/>
    <mergeCell ref="A66:A73"/>
    <mergeCell ref="B66:B70"/>
    <mergeCell ref="C66:C70"/>
    <mergeCell ref="D15:D17"/>
    <mergeCell ref="B26:B30"/>
    <mergeCell ref="C26:C30"/>
    <mergeCell ref="B34:B38"/>
    <mergeCell ref="C34:C38"/>
    <mergeCell ref="B31:B33"/>
    <mergeCell ref="D39:D41"/>
    <mergeCell ref="B71:B73"/>
    <mergeCell ref="B42:B46"/>
    <mergeCell ref="B47:B49"/>
    <mergeCell ref="A42:A49"/>
    <mergeCell ref="A58:A65"/>
    <mergeCell ref="B58:B62"/>
    <mergeCell ref="C42:C46"/>
    <mergeCell ref="C47:C49"/>
    <mergeCell ref="C58:C62"/>
    <mergeCell ref="B74:B78"/>
    <mergeCell ref="C74:C78"/>
    <mergeCell ref="B79:B81"/>
    <mergeCell ref="A74:A81"/>
    <mergeCell ref="A82:A89"/>
    <mergeCell ref="D103:D105"/>
    <mergeCell ref="D87:D89"/>
    <mergeCell ref="B111:B113"/>
    <mergeCell ref="A276:A283"/>
    <mergeCell ref="C281:C283"/>
    <mergeCell ref="A191:A198"/>
    <mergeCell ref="B103:B105"/>
    <mergeCell ref="C103:C105"/>
    <mergeCell ref="A90:A97"/>
    <mergeCell ref="A271:A275"/>
    <mergeCell ref="A223:A230"/>
    <mergeCell ref="B223:B227"/>
    <mergeCell ref="C223:C227"/>
    <mergeCell ref="B268:B270"/>
    <mergeCell ref="A178:A185"/>
    <mergeCell ref="B178:B182"/>
    <mergeCell ref="B151:B153"/>
    <mergeCell ref="C191:C195"/>
    <mergeCell ref="C111:C113"/>
    <mergeCell ref="B106:B110"/>
    <mergeCell ref="B191:B195"/>
    <mergeCell ref="C146:C150"/>
    <mergeCell ref="C138:C142"/>
    <mergeCell ref="B146:B150"/>
    <mergeCell ref="A106:A113"/>
    <mergeCell ref="A130:A137"/>
    <mergeCell ref="B183:B185"/>
    <mergeCell ref="B138:B142"/>
    <mergeCell ref="A114:A121"/>
    <mergeCell ref="A122:A129"/>
    <mergeCell ref="C143:C145"/>
    <mergeCell ref="C162:C166"/>
    <mergeCell ref="C151:C153"/>
    <mergeCell ref="A231:A238"/>
    <mergeCell ref="B196:B198"/>
    <mergeCell ref="A138:A145"/>
    <mergeCell ref="A146:A153"/>
    <mergeCell ref="A154:A161"/>
    <mergeCell ref="B130:B134"/>
    <mergeCell ref="A215:A222"/>
    <mergeCell ref="B215:B219"/>
    <mergeCell ref="B220:B222"/>
    <mergeCell ref="B135:B137"/>
    <mergeCell ref="B143:B145"/>
    <mergeCell ref="A186:A190"/>
    <mergeCell ref="A199:A206"/>
    <mergeCell ref="B199:B203"/>
    <mergeCell ref="B170:B174"/>
    <mergeCell ref="B175:B177"/>
    <mergeCell ref="A170:A177"/>
    <mergeCell ref="B186:B190"/>
    <mergeCell ref="B212:B214"/>
    <mergeCell ref="A207:A214"/>
    <mergeCell ref="B204:B206"/>
    <mergeCell ref="M212:M213"/>
    <mergeCell ref="M228:M229"/>
    <mergeCell ref="L204:L205"/>
    <mergeCell ref="L212:L213"/>
    <mergeCell ref="L236:L237"/>
    <mergeCell ref="N236:N237"/>
    <mergeCell ref="A18:A25"/>
    <mergeCell ref="B18:B22"/>
    <mergeCell ref="C18:C22"/>
    <mergeCell ref="B23:B25"/>
    <mergeCell ref="C23:C25"/>
    <mergeCell ref="D23:D25"/>
    <mergeCell ref="E23:E24"/>
    <mergeCell ref="G22:K22"/>
    <mergeCell ref="G23:G24"/>
    <mergeCell ref="H23:K23"/>
    <mergeCell ref="G20:K20"/>
    <mergeCell ref="G21:K21"/>
    <mergeCell ref="A34:A41"/>
    <mergeCell ref="A26:A33"/>
    <mergeCell ref="B39:B41"/>
    <mergeCell ref="C39:C41"/>
    <mergeCell ref="G44:K44"/>
    <mergeCell ref="G45:K45"/>
    <mergeCell ref="B50:B54"/>
    <mergeCell ref="C50:C54"/>
    <mergeCell ref="G70:K70"/>
    <mergeCell ref="G67:K67"/>
    <mergeCell ref="G60:K60"/>
    <mergeCell ref="G61:K61"/>
    <mergeCell ref="G63:G64"/>
    <mergeCell ref="H63:K63"/>
    <mergeCell ref="F63:F64"/>
    <mergeCell ref="C31:C33"/>
    <mergeCell ref="G26:K26"/>
    <mergeCell ref="G27:K27"/>
    <mergeCell ref="G28:K28"/>
    <mergeCell ref="G38:K38"/>
    <mergeCell ref="G39:G40"/>
    <mergeCell ref="H39:K39"/>
    <mergeCell ref="G42:K42"/>
    <mergeCell ref="G43:K43"/>
    <mergeCell ref="G29:K29"/>
    <mergeCell ref="G30:K30"/>
    <mergeCell ref="G31:G32"/>
    <mergeCell ref="H31:K31"/>
    <mergeCell ref="E39:E40"/>
    <mergeCell ref="E31:E32"/>
    <mergeCell ref="G10:K10"/>
    <mergeCell ref="G11:K11"/>
    <mergeCell ref="G12:K12"/>
    <mergeCell ref="G13:K13"/>
    <mergeCell ref="G14:K14"/>
    <mergeCell ref="G15:G16"/>
    <mergeCell ref="H15:K15"/>
    <mergeCell ref="G18:K18"/>
    <mergeCell ref="G19:K19"/>
    <mergeCell ref="F15:F16"/>
    <mergeCell ref="F23:F24"/>
    <mergeCell ref="F31:F32"/>
    <mergeCell ref="F39:F40"/>
    <mergeCell ref="F47:F48"/>
    <mergeCell ref="E15:E16"/>
    <mergeCell ref="D47:D49"/>
    <mergeCell ref="E47:E48"/>
    <mergeCell ref="D31:D33"/>
    <mergeCell ref="H438:K438"/>
    <mergeCell ref="G341:G342"/>
    <mergeCell ref="H341:K341"/>
    <mergeCell ref="G344:N348"/>
    <mergeCell ref="G336:N340"/>
    <mergeCell ref="G419:K419"/>
    <mergeCell ref="G420:K420"/>
    <mergeCell ref="G421:K421"/>
    <mergeCell ref="G433:K433"/>
    <mergeCell ref="G434:K434"/>
    <mergeCell ref="G435:K435"/>
    <mergeCell ref="G436:K436"/>
    <mergeCell ref="G412:K412"/>
    <mergeCell ref="G413:K413"/>
    <mergeCell ref="G386:K386"/>
    <mergeCell ref="G355:K355"/>
    <mergeCell ref="G356:K356"/>
    <mergeCell ref="G357:G358"/>
    <mergeCell ref="H357:K357"/>
    <mergeCell ref="H422:K422"/>
    <mergeCell ref="N341:N342"/>
    <mergeCell ref="N349:N350"/>
    <mergeCell ref="L349:L350"/>
    <mergeCell ref="L370:L371"/>
    <mergeCell ref="G387:K387"/>
    <mergeCell ref="G390:K390"/>
    <mergeCell ref="G378:K378"/>
    <mergeCell ref="G379:K379"/>
    <mergeCell ref="G373:K373"/>
    <mergeCell ref="G374:K374"/>
    <mergeCell ref="D383:D385"/>
    <mergeCell ref="G383:G384"/>
    <mergeCell ref="H383:K383"/>
    <mergeCell ref="E383:E384"/>
    <mergeCell ref="G380:K380"/>
    <mergeCell ref="G381:K381"/>
    <mergeCell ref="G382:K382"/>
    <mergeCell ref="D370:D372"/>
    <mergeCell ref="E370:E371"/>
    <mergeCell ref="G370:G371"/>
    <mergeCell ref="G255:K255"/>
    <mergeCell ref="G256:K256"/>
    <mergeCell ref="G217:K217"/>
    <mergeCell ref="G218:K218"/>
    <mergeCell ref="G219:K219"/>
    <mergeCell ref="G228:G229"/>
    <mergeCell ref="G231:K231"/>
    <mergeCell ref="G225:K225"/>
    <mergeCell ref="H370:K370"/>
    <mergeCell ref="G307:K307"/>
    <mergeCell ref="G293:K293"/>
    <mergeCell ref="D228:D230"/>
    <mergeCell ref="D236:D238"/>
    <mergeCell ref="D244:D246"/>
    <mergeCell ref="E244:E245"/>
    <mergeCell ref="E236:E237"/>
    <mergeCell ref="F268:F269"/>
    <mergeCell ref="G314:K314"/>
    <mergeCell ref="E302:E303"/>
    <mergeCell ref="D281:D283"/>
    <mergeCell ref="D294:D296"/>
    <mergeCell ref="D315:D317"/>
    <mergeCell ref="E79:E80"/>
    <mergeCell ref="E127:E128"/>
    <mergeCell ref="F244:F245"/>
    <mergeCell ref="E212:E213"/>
    <mergeCell ref="E135:E136"/>
    <mergeCell ref="D151:D153"/>
    <mergeCell ref="E151:E152"/>
    <mergeCell ref="E111:E112"/>
    <mergeCell ref="D119:D121"/>
    <mergeCell ref="E119:E120"/>
    <mergeCell ref="F111:F112"/>
    <mergeCell ref="F151:F152"/>
    <mergeCell ref="F159:F160"/>
    <mergeCell ref="F183:F184"/>
    <mergeCell ref="F228:F229"/>
    <mergeCell ref="F119:F120"/>
    <mergeCell ref="F127:F128"/>
    <mergeCell ref="F135:F136"/>
    <mergeCell ref="F143:F144"/>
    <mergeCell ref="F204:F205"/>
    <mergeCell ref="F212:F213"/>
    <mergeCell ref="F236:F237"/>
    <mergeCell ref="D302:D304"/>
    <mergeCell ref="G215:K215"/>
    <mergeCell ref="G209:K209"/>
    <mergeCell ref="G201:K201"/>
    <mergeCell ref="G106:K106"/>
    <mergeCell ref="H135:K135"/>
    <mergeCell ref="G135:G136"/>
    <mergeCell ref="G125:K125"/>
    <mergeCell ref="G142:K142"/>
    <mergeCell ref="C199:C203"/>
    <mergeCell ref="C186:C190"/>
    <mergeCell ref="C207:C211"/>
    <mergeCell ref="D212:D214"/>
    <mergeCell ref="D111:D113"/>
    <mergeCell ref="D135:D137"/>
    <mergeCell ref="D127:D129"/>
    <mergeCell ref="D196:D198"/>
    <mergeCell ref="C215:C219"/>
    <mergeCell ref="D143:D145"/>
    <mergeCell ref="E143:E144"/>
    <mergeCell ref="G194:K194"/>
    <mergeCell ref="G189:K189"/>
    <mergeCell ref="G190:K190"/>
    <mergeCell ref="G191:K191"/>
    <mergeCell ref="G186:K186"/>
    <mergeCell ref="G100:K100"/>
    <mergeCell ref="G123:K123"/>
    <mergeCell ref="G124:K124"/>
    <mergeCell ref="G212:G213"/>
    <mergeCell ref="H212:K212"/>
    <mergeCell ref="H204:K204"/>
    <mergeCell ref="G181:K181"/>
    <mergeCell ref="G162:K162"/>
    <mergeCell ref="G163:K163"/>
    <mergeCell ref="G164:K164"/>
    <mergeCell ref="G165:K165"/>
    <mergeCell ref="G204:G205"/>
    <mergeCell ref="G131:K131"/>
    <mergeCell ref="G188:K188"/>
    <mergeCell ref="G141:K141"/>
    <mergeCell ref="G179:K179"/>
    <mergeCell ref="G180:K180"/>
    <mergeCell ref="G183:G184"/>
    <mergeCell ref="H183:K183"/>
    <mergeCell ref="G187:K187"/>
    <mergeCell ref="G178:K178"/>
    <mergeCell ref="H159:K159"/>
    <mergeCell ref="G151:G152"/>
    <mergeCell ref="H151:K151"/>
    <mergeCell ref="G365:K365"/>
    <mergeCell ref="G366:K366"/>
    <mergeCell ref="G367:K367"/>
    <mergeCell ref="G368:K368"/>
    <mergeCell ref="F220:F221"/>
    <mergeCell ref="G300:K300"/>
    <mergeCell ref="G305:K305"/>
    <mergeCell ref="G306:K306"/>
    <mergeCell ref="H220:K220"/>
    <mergeCell ref="H236:K236"/>
    <mergeCell ref="G294:G295"/>
    <mergeCell ref="G301:K301"/>
    <mergeCell ref="G302:G303"/>
    <mergeCell ref="H302:K302"/>
    <mergeCell ref="G298:K298"/>
    <mergeCell ref="G308:K308"/>
    <mergeCell ref="G309:K309"/>
    <mergeCell ref="G232:K232"/>
    <mergeCell ref="G233:K233"/>
    <mergeCell ref="G234:K234"/>
    <mergeCell ref="H244:K244"/>
    <mergeCell ref="G263:K263"/>
    <mergeCell ref="F294:F295"/>
    <mergeCell ref="F302:F303"/>
    <mergeCell ref="F438:F439"/>
    <mergeCell ref="L151:L152"/>
    <mergeCell ref="M151:M152"/>
    <mergeCell ref="N151:N152"/>
    <mergeCell ref="B154:B158"/>
    <mergeCell ref="C154:C158"/>
    <mergeCell ref="G154:K154"/>
    <mergeCell ref="O154:O161"/>
    <mergeCell ref="G155:K155"/>
    <mergeCell ref="G156:K156"/>
    <mergeCell ref="G157:K157"/>
    <mergeCell ref="G158:K158"/>
    <mergeCell ref="B159:B161"/>
    <mergeCell ref="C159:C161"/>
    <mergeCell ref="D159:D161"/>
    <mergeCell ref="E159:E160"/>
    <mergeCell ref="G159:G160"/>
    <mergeCell ref="G375:K375"/>
    <mergeCell ref="G376:K376"/>
    <mergeCell ref="G377:K377"/>
    <mergeCell ref="G369:K369"/>
    <mergeCell ref="G361:K361"/>
    <mergeCell ref="G362:K362"/>
    <mergeCell ref="L244:L245"/>
    <mergeCell ref="A162:A169"/>
    <mergeCell ref="B162:B166"/>
    <mergeCell ref="B167:B169"/>
    <mergeCell ref="C167:C169"/>
    <mergeCell ref="D167:D169"/>
    <mergeCell ref="E167:E168"/>
    <mergeCell ref="F167:F168"/>
    <mergeCell ref="G167:G168"/>
    <mergeCell ref="H167:K167"/>
    <mergeCell ref="L167:L168"/>
    <mergeCell ref="M167:M168"/>
    <mergeCell ref="N167:N168"/>
    <mergeCell ref="G259:K259"/>
    <mergeCell ref="B260:B262"/>
    <mergeCell ref="C260:C262"/>
    <mergeCell ref="D260:D262"/>
    <mergeCell ref="E260:E261"/>
    <mergeCell ref="F260:F261"/>
    <mergeCell ref="G260:G261"/>
    <mergeCell ref="H260:K260"/>
    <mergeCell ref="L260:L261"/>
    <mergeCell ref="G236:G237"/>
    <mergeCell ref="G182:K182"/>
    <mergeCell ref="E252:E253"/>
    <mergeCell ref="F252:F253"/>
    <mergeCell ref="G252:G253"/>
    <mergeCell ref="H252:K252"/>
    <mergeCell ref="L252:L253"/>
    <mergeCell ref="M252:M253"/>
    <mergeCell ref="N252:N253"/>
    <mergeCell ref="G240:K240"/>
    <mergeCell ref="H228:K228"/>
    <mergeCell ref="G216:K216"/>
    <mergeCell ref="A98:A105"/>
    <mergeCell ref="M55:M56"/>
    <mergeCell ref="N55:N56"/>
    <mergeCell ref="G50:K50"/>
    <mergeCell ref="G51:K51"/>
    <mergeCell ref="G52:K52"/>
    <mergeCell ref="G53:K53"/>
    <mergeCell ref="G54:K54"/>
    <mergeCell ref="A50:A57"/>
    <mergeCell ref="B55:B57"/>
    <mergeCell ref="C55:C57"/>
    <mergeCell ref="D55:D57"/>
    <mergeCell ref="E55:E56"/>
    <mergeCell ref="F55:F56"/>
    <mergeCell ref="G55:G56"/>
    <mergeCell ref="H55:K55"/>
    <mergeCell ref="L55:L56"/>
    <mergeCell ref="B63:B65"/>
    <mergeCell ref="C63:C65"/>
    <mergeCell ref="D63:D65"/>
    <mergeCell ref="E63:E64"/>
    <mergeCell ref="F71:F72"/>
    <mergeCell ref="F79:F80"/>
    <mergeCell ref="F87:F88"/>
    <mergeCell ref="G111:G112"/>
    <mergeCell ref="G117:K117"/>
    <mergeCell ref="G146:K146"/>
    <mergeCell ref="G147:K147"/>
    <mergeCell ref="G114:K114"/>
    <mergeCell ref="G133:K133"/>
    <mergeCell ref="G134:K134"/>
    <mergeCell ref="G122:K122"/>
    <mergeCell ref="G140:K140"/>
  </mergeCells>
  <pageMargins left="0.70866141732283472" right="0.70866141732283472" top="0.74803149606299213" bottom="0.74803149606299213" header="0.31496062992125984" footer="0.31496062992125984"/>
  <pageSetup paperSize="9" scale="64" firstPageNumber="14" fitToHeight="18" orientation="landscape" useFirstPageNumber="1" r:id="rId1"/>
  <rowBreaks count="1" manualBreakCount="1">
    <brk id="41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O154"/>
  <sheetViews>
    <sheetView topLeftCell="A154" zoomScaleSheetLayoutView="25" workbookViewId="0">
      <selection activeCell="F23" sqref="F23"/>
    </sheetView>
  </sheetViews>
  <sheetFormatPr defaultRowHeight="15"/>
  <cols>
    <col min="1" max="1" width="9.140625" style="20"/>
    <col min="2" max="2" width="33" style="21" customWidth="1"/>
    <col min="3" max="3" width="12.5703125" style="1" customWidth="1"/>
    <col min="4" max="4" width="14.42578125" style="2" customWidth="1"/>
    <col min="5" max="5" width="11" style="1" bestFit="1" customWidth="1"/>
    <col min="6" max="6" width="11" style="1" customWidth="1"/>
    <col min="7" max="7" width="10.85546875" style="1" bestFit="1" customWidth="1"/>
    <col min="8" max="11" width="9.140625" style="1"/>
    <col min="12" max="14" width="11" style="1" bestFit="1" customWidth="1"/>
    <col min="15" max="15" width="12.42578125" style="1" customWidth="1"/>
    <col min="16" max="16384" width="9.140625" style="1"/>
  </cols>
  <sheetData>
    <row r="1" spans="1:15">
      <c r="A1" s="201"/>
      <c r="B1" s="240" t="s">
        <v>164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</row>
    <row r="2" spans="1:15">
      <c r="A2" s="201"/>
    </row>
    <row r="3" spans="1:15" ht="22.5" customHeight="1">
      <c r="A3" s="201"/>
      <c r="B3" s="169" t="s">
        <v>21</v>
      </c>
      <c r="C3" s="169" t="s">
        <v>22</v>
      </c>
      <c r="D3" s="169" t="s">
        <v>4</v>
      </c>
      <c r="E3" s="169" t="s">
        <v>26</v>
      </c>
      <c r="F3" s="93"/>
      <c r="G3" s="169" t="s">
        <v>23</v>
      </c>
      <c r="H3" s="169"/>
      <c r="I3" s="169"/>
      <c r="J3" s="169"/>
      <c r="K3" s="169"/>
      <c r="L3" s="169"/>
      <c r="M3" s="169"/>
      <c r="N3" s="169"/>
      <c r="O3" s="169" t="s">
        <v>308</v>
      </c>
    </row>
    <row r="4" spans="1:15" ht="35.25" customHeight="1">
      <c r="A4" s="201"/>
      <c r="B4" s="169"/>
      <c r="C4" s="169"/>
      <c r="D4" s="169"/>
      <c r="E4" s="169"/>
      <c r="F4" s="103" t="s">
        <v>3</v>
      </c>
      <c r="G4" s="174" t="s">
        <v>2</v>
      </c>
      <c r="H4" s="174"/>
      <c r="I4" s="174"/>
      <c r="J4" s="174"/>
      <c r="K4" s="174"/>
      <c r="L4" s="103" t="s">
        <v>53</v>
      </c>
      <c r="M4" s="103" t="s">
        <v>54</v>
      </c>
      <c r="N4" s="103" t="s">
        <v>279</v>
      </c>
      <c r="O4" s="169"/>
    </row>
    <row r="5" spans="1:15">
      <c r="A5" s="201"/>
      <c r="B5" s="93">
        <v>2</v>
      </c>
      <c r="C5" s="105">
        <v>3</v>
      </c>
      <c r="D5" s="93">
        <v>4</v>
      </c>
      <c r="E5" s="105">
        <v>5</v>
      </c>
      <c r="F5" s="105">
        <v>7</v>
      </c>
      <c r="G5" s="178">
        <v>6</v>
      </c>
      <c r="H5" s="178"/>
      <c r="I5" s="178"/>
      <c r="J5" s="178"/>
      <c r="K5" s="178"/>
      <c r="L5" s="105">
        <v>7</v>
      </c>
      <c r="M5" s="105">
        <v>8</v>
      </c>
      <c r="N5" s="105">
        <v>9</v>
      </c>
      <c r="O5" s="105">
        <v>11</v>
      </c>
    </row>
    <row r="6" spans="1:15">
      <c r="A6" s="182" t="s">
        <v>49</v>
      </c>
      <c r="B6" s="193" t="s">
        <v>35</v>
      </c>
      <c r="C6" s="194" t="s">
        <v>303</v>
      </c>
      <c r="D6" s="104" t="s">
        <v>19</v>
      </c>
      <c r="E6" s="26">
        <f>F6+G6+L6+M6+N6</f>
        <v>2400</v>
      </c>
      <c r="F6" s="26">
        <f>F11</f>
        <v>0</v>
      </c>
      <c r="G6" s="175">
        <f>G11</f>
        <v>600</v>
      </c>
      <c r="H6" s="175"/>
      <c r="I6" s="175"/>
      <c r="J6" s="175"/>
      <c r="K6" s="175"/>
      <c r="L6" s="26">
        <f t="shared" ref="L6:N10" si="0">L11</f>
        <v>600</v>
      </c>
      <c r="M6" s="26">
        <f t="shared" si="0"/>
        <v>600</v>
      </c>
      <c r="N6" s="26">
        <f t="shared" si="0"/>
        <v>600</v>
      </c>
      <c r="O6" s="203" t="s">
        <v>289</v>
      </c>
    </row>
    <row r="7" spans="1:15" ht="33.75">
      <c r="A7" s="182"/>
      <c r="B7" s="193"/>
      <c r="C7" s="194"/>
      <c r="D7" s="104" t="s">
        <v>24</v>
      </c>
      <c r="E7" s="26">
        <f t="shared" ref="E7:E15" si="1">F7+G7+L7+M7+N7</f>
        <v>0</v>
      </c>
      <c r="F7" s="26">
        <f t="shared" ref="F7:G10" si="2">F12</f>
        <v>0</v>
      </c>
      <c r="G7" s="175">
        <f t="shared" si="2"/>
        <v>0</v>
      </c>
      <c r="H7" s="175"/>
      <c r="I7" s="175"/>
      <c r="J7" s="175"/>
      <c r="K7" s="175"/>
      <c r="L7" s="26">
        <f t="shared" si="0"/>
        <v>0</v>
      </c>
      <c r="M7" s="26">
        <f t="shared" si="0"/>
        <v>0</v>
      </c>
      <c r="N7" s="26">
        <f t="shared" si="0"/>
        <v>0</v>
      </c>
      <c r="O7" s="203"/>
    </row>
    <row r="8" spans="1:15" ht="33.75">
      <c r="A8" s="182"/>
      <c r="B8" s="193"/>
      <c r="C8" s="194"/>
      <c r="D8" s="104" t="s">
        <v>0</v>
      </c>
      <c r="E8" s="26">
        <f t="shared" si="1"/>
        <v>0</v>
      </c>
      <c r="F8" s="26">
        <f t="shared" si="2"/>
        <v>0</v>
      </c>
      <c r="G8" s="175">
        <f t="shared" si="2"/>
        <v>0</v>
      </c>
      <c r="H8" s="175"/>
      <c r="I8" s="175"/>
      <c r="J8" s="175"/>
      <c r="K8" s="175"/>
      <c r="L8" s="26">
        <f t="shared" si="0"/>
        <v>0</v>
      </c>
      <c r="M8" s="26">
        <f t="shared" si="0"/>
        <v>0</v>
      </c>
      <c r="N8" s="26">
        <f t="shared" si="0"/>
        <v>0</v>
      </c>
      <c r="O8" s="203"/>
    </row>
    <row r="9" spans="1:15" ht="67.5">
      <c r="A9" s="182"/>
      <c r="B9" s="193"/>
      <c r="C9" s="194"/>
      <c r="D9" s="104" t="s">
        <v>300</v>
      </c>
      <c r="E9" s="26">
        <f t="shared" si="1"/>
        <v>2400</v>
      </c>
      <c r="F9" s="26">
        <f t="shared" si="2"/>
        <v>0</v>
      </c>
      <c r="G9" s="175">
        <f t="shared" si="2"/>
        <v>600</v>
      </c>
      <c r="H9" s="175"/>
      <c r="I9" s="175"/>
      <c r="J9" s="175"/>
      <c r="K9" s="175"/>
      <c r="L9" s="26">
        <f t="shared" si="0"/>
        <v>600</v>
      </c>
      <c r="M9" s="26">
        <f t="shared" si="0"/>
        <v>600</v>
      </c>
      <c r="N9" s="26">
        <f t="shared" si="0"/>
        <v>600</v>
      </c>
      <c r="O9" s="203"/>
    </row>
    <row r="10" spans="1:15" ht="22.5">
      <c r="A10" s="182"/>
      <c r="B10" s="193"/>
      <c r="C10" s="194"/>
      <c r="D10" s="104" t="s">
        <v>301</v>
      </c>
      <c r="E10" s="26">
        <f t="shared" si="1"/>
        <v>0</v>
      </c>
      <c r="F10" s="26">
        <f t="shared" si="2"/>
        <v>0</v>
      </c>
      <c r="G10" s="175">
        <f t="shared" si="2"/>
        <v>0</v>
      </c>
      <c r="H10" s="175"/>
      <c r="I10" s="175"/>
      <c r="J10" s="175"/>
      <c r="K10" s="175"/>
      <c r="L10" s="26">
        <f t="shared" si="0"/>
        <v>0</v>
      </c>
      <c r="M10" s="26">
        <f t="shared" si="0"/>
        <v>0</v>
      </c>
      <c r="N10" s="26">
        <f t="shared" si="0"/>
        <v>0</v>
      </c>
      <c r="O10" s="203"/>
    </row>
    <row r="11" spans="1:15">
      <c r="A11" s="148" t="s">
        <v>5</v>
      </c>
      <c r="B11" s="170" t="s">
        <v>59</v>
      </c>
      <c r="C11" s="169" t="s">
        <v>303</v>
      </c>
      <c r="D11" s="101" t="s">
        <v>19</v>
      </c>
      <c r="E11" s="27">
        <f>F11+G11+L11+M11+N11</f>
        <v>2400</v>
      </c>
      <c r="F11" s="27">
        <f>SUM(F12:F15)</f>
        <v>0</v>
      </c>
      <c r="G11" s="147">
        <f>SUM(G12:K15)</f>
        <v>600</v>
      </c>
      <c r="H11" s="147"/>
      <c r="I11" s="147"/>
      <c r="J11" s="147"/>
      <c r="K11" s="147"/>
      <c r="L11" s="27">
        <f>SUM(L12:L15)</f>
        <v>600</v>
      </c>
      <c r="M11" s="27">
        <f>SUM(M12:M15)</f>
        <v>600</v>
      </c>
      <c r="N11" s="27">
        <f>SUM(N12:N15)</f>
        <v>600</v>
      </c>
      <c r="O11" s="174" t="s">
        <v>289</v>
      </c>
    </row>
    <row r="12" spans="1:15" ht="33.75">
      <c r="A12" s="148"/>
      <c r="B12" s="170"/>
      <c r="C12" s="169"/>
      <c r="D12" s="101" t="s">
        <v>24</v>
      </c>
      <c r="E12" s="27">
        <f t="shared" si="1"/>
        <v>0</v>
      </c>
      <c r="F12" s="27"/>
      <c r="G12" s="147"/>
      <c r="H12" s="147"/>
      <c r="I12" s="147"/>
      <c r="J12" s="147"/>
      <c r="K12" s="147"/>
      <c r="L12" s="27"/>
      <c r="M12" s="27"/>
      <c r="N12" s="27"/>
      <c r="O12" s="174"/>
    </row>
    <row r="13" spans="1:15" ht="33.75">
      <c r="A13" s="148"/>
      <c r="B13" s="170"/>
      <c r="C13" s="169"/>
      <c r="D13" s="101" t="s">
        <v>0</v>
      </c>
      <c r="E13" s="27">
        <f t="shared" si="1"/>
        <v>0</v>
      </c>
      <c r="F13" s="27"/>
      <c r="G13" s="147"/>
      <c r="H13" s="147"/>
      <c r="I13" s="147"/>
      <c r="J13" s="147"/>
      <c r="K13" s="147"/>
      <c r="L13" s="27"/>
      <c r="M13" s="27"/>
      <c r="N13" s="27"/>
      <c r="O13" s="174"/>
    </row>
    <row r="14" spans="1:15" ht="67.5">
      <c r="A14" s="148"/>
      <c r="B14" s="170"/>
      <c r="C14" s="169"/>
      <c r="D14" s="101" t="s">
        <v>300</v>
      </c>
      <c r="E14" s="27">
        <f t="shared" si="1"/>
        <v>2400</v>
      </c>
      <c r="F14" s="27">
        <v>0</v>
      </c>
      <c r="G14" s="147">
        <v>600</v>
      </c>
      <c r="H14" s="147"/>
      <c r="I14" s="147"/>
      <c r="J14" s="147"/>
      <c r="K14" s="147"/>
      <c r="L14" s="27">
        <v>600</v>
      </c>
      <c r="M14" s="27">
        <v>600</v>
      </c>
      <c r="N14" s="27">
        <v>600</v>
      </c>
      <c r="O14" s="174"/>
    </row>
    <row r="15" spans="1:15" ht="22.5">
      <c r="A15" s="148"/>
      <c r="B15" s="170"/>
      <c r="C15" s="169"/>
      <c r="D15" s="101" t="s">
        <v>301</v>
      </c>
      <c r="E15" s="27">
        <f t="shared" si="1"/>
        <v>0</v>
      </c>
      <c r="F15" s="27"/>
      <c r="G15" s="147"/>
      <c r="H15" s="147"/>
      <c r="I15" s="147"/>
      <c r="J15" s="147"/>
      <c r="K15" s="147"/>
      <c r="L15" s="27"/>
      <c r="M15" s="27"/>
      <c r="N15" s="27"/>
      <c r="O15" s="174"/>
    </row>
    <row r="16" spans="1:15" ht="15" customHeight="1">
      <c r="A16" s="148"/>
      <c r="B16" s="171" t="s">
        <v>182</v>
      </c>
      <c r="C16" s="148"/>
      <c r="D16" s="148"/>
      <c r="E16" s="167" t="s">
        <v>52</v>
      </c>
      <c r="F16" s="167" t="s">
        <v>3</v>
      </c>
      <c r="G16" s="167" t="s">
        <v>2</v>
      </c>
      <c r="H16" s="169" t="s">
        <v>236</v>
      </c>
      <c r="I16" s="169"/>
      <c r="J16" s="169"/>
      <c r="K16" s="169"/>
      <c r="L16" s="167" t="s">
        <v>53</v>
      </c>
      <c r="M16" s="167" t="s">
        <v>54</v>
      </c>
      <c r="N16" s="167" t="s">
        <v>279</v>
      </c>
      <c r="O16" s="174"/>
    </row>
    <row r="17" spans="1:15" ht="22.5">
      <c r="A17" s="148"/>
      <c r="B17" s="171"/>
      <c r="C17" s="148"/>
      <c r="D17" s="148"/>
      <c r="E17" s="167"/>
      <c r="F17" s="167"/>
      <c r="G17" s="167"/>
      <c r="H17" s="91" t="s">
        <v>232</v>
      </c>
      <c r="I17" s="91" t="s">
        <v>233</v>
      </c>
      <c r="J17" s="91" t="s">
        <v>234</v>
      </c>
      <c r="K17" s="91" t="s">
        <v>235</v>
      </c>
      <c r="L17" s="167"/>
      <c r="M17" s="167"/>
      <c r="N17" s="167"/>
      <c r="O17" s="174"/>
    </row>
    <row r="18" spans="1:15">
      <c r="A18" s="148"/>
      <c r="B18" s="171"/>
      <c r="C18" s="148"/>
      <c r="D18" s="148"/>
      <c r="E18" s="93">
        <f t="shared" ref="E18:E28" si="3">F18+G18+L18+M18+N18</f>
        <v>240</v>
      </c>
      <c r="F18" s="93">
        <v>0</v>
      </c>
      <c r="G18" s="93">
        <v>60</v>
      </c>
      <c r="H18" s="93">
        <v>0</v>
      </c>
      <c r="I18" s="93">
        <v>0</v>
      </c>
      <c r="J18" s="93">
        <v>0</v>
      </c>
      <c r="K18" s="93">
        <v>60</v>
      </c>
      <c r="L18" s="93">
        <v>60</v>
      </c>
      <c r="M18" s="93">
        <v>60</v>
      </c>
      <c r="N18" s="93">
        <v>60</v>
      </c>
      <c r="O18" s="174"/>
    </row>
    <row r="19" spans="1:15">
      <c r="A19" s="182" t="s">
        <v>40</v>
      </c>
      <c r="B19" s="193" t="s">
        <v>58</v>
      </c>
      <c r="C19" s="194" t="s">
        <v>303</v>
      </c>
      <c r="D19" s="104" t="s">
        <v>19</v>
      </c>
      <c r="E19" s="26">
        <f t="shared" si="3"/>
        <v>253734.2311</v>
      </c>
      <c r="F19" s="26">
        <f t="shared" ref="F19:G23" si="4">F24+F32+F40+F48+F56</f>
        <v>106526.56326</v>
      </c>
      <c r="G19" s="241">
        <f t="shared" si="4"/>
        <v>29517.667839999998</v>
      </c>
      <c r="H19" s="241"/>
      <c r="I19" s="241"/>
      <c r="J19" s="241"/>
      <c r="K19" s="241"/>
      <c r="L19" s="26">
        <f t="shared" ref="L19:N23" si="5">L24+L32+L40+L48+L56</f>
        <v>35621</v>
      </c>
      <c r="M19" s="26">
        <f t="shared" si="5"/>
        <v>41034.5</v>
      </c>
      <c r="N19" s="26">
        <f t="shared" si="5"/>
        <v>41034.5</v>
      </c>
      <c r="O19" s="203" t="s">
        <v>289</v>
      </c>
    </row>
    <row r="20" spans="1:15" ht="33.75">
      <c r="A20" s="182"/>
      <c r="B20" s="193"/>
      <c r="C20" s="194"/>
      <c r="D20" s="104" t="s">
        <v>24</v>
      </c>
      <c r="E20" s="26">
        <f t="shared" si="3"/>
        <v>3598</v>
      </c>
      <c r="F20" s="26">
        <f t="shared" si="4"/>
        <v>3598</v>
      </c>
      <c r="G20" s="241">
        <f t="shared" si="4"/>
        <v>0</v>
      </c>
      <c r="H20" s="241"/>
      <c r="I20" s="241"/>
      <c r="J20" s="241"/>
      <c r="K20" s="241"/>
      <c r="L20" s="26">
        <f t="shared" si="5"/>
        <v>0</v>
      </c>
      <c r="M20" s="26">
        <f t="shared" si="5"/>
        <v>0</v>
      </c>
      <c r="N20" s="26">
        <f t="shared" si="5"/>
        <v>0</v>
      </c>
      <c r="O20" s="203"/>
    </row>
    <row r="21" spans="1:15" ht="33.75">
      <c r="A21" s="182"/>
      <c r="B21" s="193"/>
      <c r="C21" s="194"/>
      <c r="D21" s="104" t="s">
        <v>0</v>
      </c>
      <c r="E21" s="26">
        <f t="shared" si="3"/>
        <v>0</v>
      </c>
      <c r="F21" s="26">
        <f t="shared" si="4"/>
        <v>0</v>
      </c>
      <c r="G21" s="241">
        <f t="shared" si="4"/>
        <v>0</v>
      </c>
      <c r="H21" s="241"/>
      <c r="I21" s="241"/>
      <c r="J21" s="241"/>
      <c r="K21" s="241"/>
      <c r="L21" s="26">
        <f t="shared" si="5"/>
        <v>0</v>
      </c>
      <c r="M21" s="26">
        <f t="shared" si="5"/>
        <v>0</v>
      </c>
      <c r="N21" s="26">
        <f t="shared" si="5"/>
        <v>0</v>
      </c>
      <c r="O21" s="203"/>
    </row>
    <row r="22" spans="1:15" ht="67.5">
      <c r="A22" s="182"/>
      <c r="B22" s="193"/>
      <c r="C22" s="194"/>
      <c r="D22" s="104" t="s">
        <v>300</v>
      </c>
      <c r="E22" s="26">
        <f t="shared" si="3"/>
        <v>250136.2311</v>
      </c>
      <c r="F22" s="26">
        <f t="shared" si="4"/>
        <v>102928.56326</v>
      </c>
      <c r="G22" s="241">
        <f t="shared" si="4"/>
        <v>29517.667839999998</v>
      </c>
      <c r="H22" s="241"/>
      <c r="I22" s="241"/>
      <c r="J22" s="241"/>
      <c r="K22" s="241"/>
      <c r="L22" s="26">
        <f t="shared" si="5"/>
        <v>35621</v>
      </c>
      <c r="M22" s="26">
        <f t="shared" si="5"/>
        <v>41034.5</v>
      </c>
      <c r="N22" s="26">
        <f t="shared" si="5"/>
        <v>41034.5</v>
      </c>
      <c r="O22" s="203"/>
    </row>
    <row r="23" spans="1:15" ht="22.5">
      <c r="A23" s="182"/>
      <c r="B23" s="193"/>
      <c r="C23" s="194"/>
      <c r="D23" s="104" t="s">
        <v>301</v>
      </c>
      <c r="E23" s="26">
        <f t="shared" si="3"/>
        <v>0</v>
      </c>
      <c r="F23" s="26">
        <f t="shared" si="4"/>
        <v>0</v>
      </c>
      <c r="G23" s="241">
        <f t="shared" si="4"/>
        <v>0</v>
      </c>
      <c r="H23" s="241"/>
      <c r="I23" s="241"/>
      <c r="J23" s="241"/>
      <c r="K23" s="241"/>
      <c r="L23" s="26">
        <f t="shared" si="5"/>
        <v>0</v>
      </c>
      <c r="M23" s="26">
        <f t="shared" si="5"/>
        <v>0</v>
      </c>
      <c r="N23" s="26">
        <f t="shared" si="5"/>
        <v>0</v>
      </c>
      <c r="O23" s="203"/>
    </row>
    <row r="24" spans="1:15">
      <c r="A24" s="148" t="s">
        <v>12</v>
      </c>
      <c r="B24" s="170" t="s">
        <v>61</v>
      </c>
      <c r="C24" s="169" t="s">
        <v>303</v>
      </c>
      <c r="D24" s="101" t="s">
        <v>19</v>
      </c>
      <c r="E24" s="27">
        <f t="shared" si="3"/>
        <v>234306.21830000001</v>
      </c>
      <c r="F24" s="27">
        <f>SUM(F25:F28)</f>
        <v>96850.974459999998</v>
      </c>
      <c r="G24" s="147">
        <f>SUM(G25:K28)</f>
        <v>28111.243839999999</v>
      </c>
      <c r="H24" s="147"/>
      <c r="I24" s="147"/>
      <c r="J24" s="147"/>
      <c r="K24" s="147"/>
      <c r="L24" s="27">
        <f>SUM(L25:L28)</f>
        <v>32839</v>
      </c>
      <c r="M24" s="27">
        <f>SUM(M25:M28)</f>
        <v>38252.5</v>
      </c>
      <c r="N24" s="27">
        <f>SUM(N25:N28)</f>
        <v>38252.5</v>
      </c>
      <c r="O24" s="174" t="s">
        <v>289</v>
      </c>
    </row>
    <row r="25" spans="1:15" ht="33.75">
      <c r="A25" s="148"/>
      <c r="B25" s="170"/>
      <c r="C25" s="169"/>
      <c r="D25" s="101" t="s">
        <v>24</v>
      </c>
      <c r="E25" s="27">
        <f t="shared" si="3"/>
        <v>0</v>
      </c>
      <c r="F25" s="27"/>
      <c r="G25" s="147"/>
      <c r="H25" s="147"/>
      <c r="I25" s="147"/>
      <c r="J25" s="147"/>
      <c r="K25" s="147"/>
      <c r="L25" s="27"/>
      <c r="M25" s="27"/>
      <c r="N25" s="27"/>
      <c r="O25" s="174"/>
    </row>
    <row r="26" spans="1:15" ht="33.75">
      <c r="A26" s="148"/>
      <c r="B26" s="170"/>
      <c r="C26" s="169"/>
      <c r="D26" s="101" t="s">
        <v>0</v>
      </c>
      <c r="E26" s="27">
        <f t="shared" si="3"/>
        <v>0</v>
      </c>
      <c r="F26" s="27"/>
      <c r="G26" s="147"/>
      <c r="H26" s="147"/>
      <c r="I26" s="147"/>
      <c r="J26" s="147"/>
      <c r="K26" s="147"/>
      <c r="L26" s="27"/>
      <c r="M26" s="27"/>
      <c r="N26" s="27"/>
      <c r="O26" s="174"/>
    </row>
    <row r="27" spans="1:15" ht="67.5">
      <c r="A27" s="148"/>
      <c r="B27" s="170"/>
      <c r="C27" s="169"/>
      <c r="D27" s="101" t="s">
        <v>300</v>
      </c>
      <c r="E27" s="27">
        <f t="shared" si="3"/>
        <v>234306.21830000001</v>
      </c>
      <c r="F27" s="27">
        <v>96850.974459999998</v>
      </c>
      <c r="G27" s="147">
        <v>28111.243839999999</v>
      </c>
      <c r="H27" s="147"/>
      <c r="I27" s="147"/>
      <c r="J27" s="147"/>
      <c r="K27" s="147"/>
      <c r="L27" s="27">
        <v>32839</v>
      </c>
      <c r="M27" s="27">
        <v>38252.5</v>
      </c>
      <c r="N27" s="27">
        <v>38252.5</v>
      </c>
      <c r="O27" s="174"/>
    </row>
    <row r="28" spans="1:15" ht="22.5">
      <c r="A28" s="148"/>
      <c r="B28" s="170"/>
      <c r="C28" s="169"/>
      <c r="D28" s="101" t="s">
        <v>301</v>
      </c>
      <c r="E28" s="27">
        <f t="shared" si="3"/>
        <v>0</v>
      </c>
      <c r="F28" s="27"/>
      <c r="G28" s="147"/>
      <c r="H28" s="147"/>
      <c r="I28" s="147"/>
      <c r="J28" s="147"/>
      <c r="K28" s="147"/>
      <c r="L28" s="27"/>
      <c r="M28" s="27"/>
      <c r="N28" s="27"/>
      <c r="O28" s="174"/>
    </row>
    <row r="29" spans="1:15" ht="15" customHeight="1">
      <c r="A29" s="148"/>
      <c r="B29" s="171" t="s">
        <v>188</v>
      </c>
      <c r="C29" s="148"/>
      <c r="D29" s="148"/>
      <c r="E29" s="167" t="s">
        <v>52</v>
      </c>
      <c r="F29" s="167" t="s">
        <v>3</v>
      </c>
      <c r="G29" s="167" t="s">
        <v>2</v>
      </c>
      <c r="H29" s="169" t="s">
        <v>236</v>
      </c>
      <c r="I29" s="169"/>
      <c r="J29" s="169"/>
      <c r="K29" s="169"/>
      <c r="L29" s="167" t="s">
        <v>53</v>
      </c>
      <c r="M29" s="167" t="s">
        <v>54</v>
      </c>
      <c r="N29" s="167" t="s">
        <v>279</v>
      </c>
      <c r="O29" s="174"/>
    </row>
    <row r="30" spans="1:15" ht="22.5">
      <c r="A30" s="148"/>
      <c r="B30" s="171"/>
      <c r="C30" s="148"/>
      <c r="D30" s="148"/>
      <c r="E30" s="167"/>
      <c r="F30" s="167"/>
      <c r="G30" s="167"/>
      <c r="H30" s="91" t="s">
        <v>232</v>
      </c>
      <c r="I30" s="91" t="s">
        <v>233</v>
      </c>
      <c r="J30" s="91" t="s">
        <v>234</v>
      </c>
      <c r="K30" s="91" t="s">
        <v>235</v>
      </c>
      <c r="L30" s="167"/>
      <c r="M30" s="167"/>
      <c r="N30" s="167"/>
      <c r="O30" s="174"/>
    </row>
    <row r="31" spans="1:15">
      <c r="A31" s="148"/>
      <c r="B31" s="171"/>
      <c r="C31" s="148"/>
      <c r="D31" s="148"/>
      <c r="E31" s="93">
        <v>4</v>
      </c>
      <c r="F31" s="93">
        <v>4</v>
      </c>
      <c r="G31" s="93">
        <v>1</v>
      </c>
      <c r="H31" s="93">
        <v>1</v>
      </c>
      <c r="I31" s="93">
        <v>1</v>
      </c>
      <c r="J31" s="93">
        <v>1</v>
      </c>
      <c r="K31" s="93">
        <v>1</v>
      </c>
      <c r="L31" s="93">
        <v>1</v>
      </c>
      <c r="M31" s="93">
        <v>1</v>
      </c>
      <c r="N31" s="93">
        <v>1</v>
      </c>
      <c r="O31" s="174"/>
    </row>
    <row r="32" spans="1:15">
      <c r="A32" s="148" t="s">
        <v>13</v>
      </c>
      <c r="B32" s="170" t="s">
        <v>62</v>
      </c>
      <c r="C32" s="195"/>
      <c r="D32" s="101" t="s">
        <v>19</v>
      </c>
      <c r="E32" s="27">
        <f>F32+G32+L32+M32+N32</f>
        <v>0</v>
      </c>
      <c r="F32" s="27">
        <f>SUM(F33:F36)</f>
        <v>0</v>
      </c>
      <c r="G32" s="147">
        <f>SUM(G33:K36)</f>
        <v>0</v>
      </c>
      <c r="H32" s="147"/>
      <c r="I32" s="147"/>
      <c r="J32" s="147"/>
      <c r="K32" s="147"/>
      <c r="L32" s="27">
        <f>SUM(L33:L36)</f>
        <v>0</v>
      </c>
      <c r="M32" s="27">
        <f>SUM(M33:M36)</f>
        <v>0</v>
      </c>
      <c r="N32" s="27">
        <f>SUM(N33:N36)</f>
        <v>0</v>
      </c>
      <c r="O32" s="174"/>
    </row>
    <row r="33" spans="1:15" ht="33.75">
      <c r="A33" s="148"/>
      <c r="B33" s="170"/>
      <c r="C33" s="195"/>
      <c r="D33" s="101" t="s">
        <v>24</v>
      </c>
      <c r="E33" s="27">
        <f>F33+G33+L33+M33+N33</f>
        <v>0</v>
      </c>
      <c r="F33" s="27">
        <v>0</v>
      </c>
      <c r="G33" s="147"/>
      <c r="H33" s="147"/>
      <c r="I33" s="147"/>
      <c r="J33" s="147"/>
      <c r="K33" s="147"/>
      <c r="L33" s="27"/>
      <c r="M33" s="27"/>
      <c r="N33" s="27"/>
      <c r="O33" s="174"/>
    </row>
    <row r="34" spans="1:15" ht="33.75">
      <c r="A34" s="148"/>
      <c r="B34" s="170"/>
      <c r="C34" s="195"/>
      <c r="D34" s="101" t="s">
        <v>0</v>
      </c>
      <c r="E34" s="27">
        <f>F34+G34+L34+M34+N34</f>
        <v>0</v>
      </c>
      <c r="F34" s="27">
        <v>0</v>
      </c>
      <c r="G34" s="147"/>
      <c r="H34" s="147"/>
      <c r="I34" s="147"/>
      <c r="J34" s="147"/>
      <c r="K34" s="147"/>
      <c r="L34" s="27"/>
      <c r="M34" s="27"/>
      <c r="N34" s="27"/>
      <c r="O34" s="174"/>
    </row>
    <row r="35" spans="1:15" ht="67.5">
      <c r="A35" s="148"/>
      <c r="B35" s="170"/>
      <c r="C35" s="195"/>
      <c r="D35" s="101" t="s">
        <v>300</v>
      </c>
      <c r="E35" s="27">
        <f>F35+G35+L35+M35+N35</f>
        <v>0</v>
      </c>
      <c r="F35" s="27">
        <v>0</v>
      </c>
      <c r="G35" s="147"/>
      <c r="H35" s="147"/>
      <c r="I35" s="147"/>
      <c r="J35" s="147"/>
      <c r="K35" s="147"/>
      <c r="L35" s="27"/>
      <c r="M35" s="27"/>
      <c r="N35" s="27"/>
      <c r="O35" s="174"/>
    </row>
    <row r="36" spans="1:15" ht="22.5">
      <c r="A36" s="148"/>
      <c r="B36" s="170"/>
      <c r="C36" s="195"/>
      <c r="D36" s="101" t="s">
        <v>301</v>
      </c>
      <c r="E36" s="27">
        <f>F36+G36+L36+M36+N36</f>
        <v>0</v>
      </c>
      <c r="F36" s="27">
        <v>0</v>
      </c>
      <c r="G36" s="147"/>
      <c r="H36" s="147"/>
      <c r="I36" s="147"/>
      <c r="J36" s="147"/>
      <c r="K36" s="147"/>
      <c r="L36" s="27"/>
      <c r="M36" s="27"/>
      <c r="N36" s="27"/>
      <c r="O36" s="174"/>
    </row>
    <row r="37" spans="1:15" ht="15" customHeight="1">
      <c r="A37" s="148"/>
      <c r="B37" s="171" t="s">
        <v>55</v>
      </c>
      <c r="C37" s="148"/>
      <c r="D37" s="148"/>
      <c r="E37" s="167" t="s">
        <v>52</v>
      </c>
      <c r="F37" s="167" t="s">
        <v>3</v>
      </c>
      <c r="G37" s="167" t="s">
        <v>2</v>
      </c>
      <c r="H37" s="169" t="s">
        <v>236</v>
      </c>
      <c r="I37" s="169"/>
      <c r="J37" s="169"/>
      <c r="K37" s="169"/>
      <c r="L37" s="167" t="s">
        <v>53</v>
      </c>
      <c r="M37" s="167" t="s">
        <v>54</v>
      </c>
      <c r="N37" s="167" t="s">
        <v>279</v>
      </c>
      <c r="O37" s="174"/>
    </row>
    <row r="38" spans="1:15" ht="22.5">
      <c r="A38" s="148"/>
      <c r="B38" s="171"/>
      <c r="C38" s="148"/>
      <c r="D38" s="148"/>
      <c r="E38" s="167"/>
      <c r="F38" s="167"/>
      <c r="G38" s="167"/>
      <c r="H38" s="91" t="s">
        <v>232</v>
      </c>
      <c r="I38" s="91" t="s">
        <v>233</v>
      </c>
      <c r="J38" s="91" t="s">
        <v>234</v>
      </c>
      <c r="K38" s="91" t="s">
        <v>235</v>
      </c>
      <c r="L38" s="167"/>
      <c r="M38" s="167"/>
      <c r="N38" s="167"/>
      <c r="O38" s="174"/>
    </row>
    <row r="39" spans="1:15">
      <c r="A39" s="148"/>
      <c r="B39" s="171"/>
      <c r="C39" s="148"/>
      <c r="D39" s="148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174"/>
    </row>
    <row r="40" spans="1:15">
      <c r="A40" s="148" t="s">
        <v>14</v>
      </c>
      <c r="B40" s="170" t="s">
        <v>63</v>
      </c>
      <c r="C40" s="169" t="s">
        <v>303</v>
      </c>
      <c r="D40" s="101" t="s">
        <v>19</v>
      </c>
      <c r="E40" s="27">
        <f>F40+G40+L40+M40+N40</f>
        <v>15830.0128</v>
      </c>
      <c r="F40" s="27">
        <f>SUM(F41:F44)</f>
        <v>6077.5888000000004</v>
      </c>
      <c r="G40" s="147">
        <f>SUM(G41:K44)</f>
        <v>1406.424</v>
      </c>
      <c r="H40" s="147"/>
      <c r="I40" s="147"/>
      <c r="J40" s="147"/>
      <c r="K40" s="147"/>
      <c r="L40" s="27">
        <f>SUM(L41:L44)</f>
        <v>2782</v>
      </c>
      <c r="M40" s="27">
        <f>SUM(M41:M44)</f>
        <v>2782</v>
      </c>
      <c r="N40" s="27">
        <f>SUM(N41:N44)</f>
        <v>2782</v>
      </c>
      <c r="O40" s="174" t="s">
        <v>289</v>
      </c>
    </row>
    <row r="41" spans="1:15" ht="33.75">
      <c r="A41" s="148"/>
      <c r="B41" s="170"/>
      <c r="C41" s="169"/>
      <c r="D41" s="101" t="s">
        <v>24</v>
      </c>
      <c r="E41" s="27">
        <f>F41+G41+L41+M41+N41</f>
        <v>0</v>
      </c>
      <c r="F41" s="27">
        <v>0</v>
      </c>
      <c r="G41" s="147"/>
      <c r="H41" s="147"/>
      <c r="I41" s="147"/>
      <c r="J41" s="147"/>
      <c r="K41" s="147"/>
      <c r="L41" s="27"/>
      <c r="M41" s="27"/>
      <c r="N41" s="27"/>
      <c r="O41" s="174"/>
    </row>
    <row r="42" spans="1:15" ht="33.75">
      <c r="A42" s="148"/>
      <c r="B42" s="170"/>
      <c r="C42" s="169"/>
      <c r="D42" s="101" t="s">
        <v>0</v>
      </c>
      <c r="E42" s="27">
        <f>F42+G42+L42+M42+N42</f>
        <v>0</v>
      </c>
      <c r="F42" s="27">
        <v>0</v>
      </c>
      <c r="G42" s="147"/>
      <c r="H42" s="147"/>
      <c r="I42" s="147"/>
      <c r="J42" s="147"/>
      <c r="K42" s="147"/>
      <c r="L42" s="27"/>
      <c r="M42" s="27"/>
      <c r="N42" s="27"/>
      <c r="O42" s="174"/>
    </row>
    <row r="43" spans="1:15" ht="67.5">
      <c r="A43" s="148"/>
      <c r="B43" s="170"/>
      <c r="C43" s="169"/>
      <c r="D43" s="101" t="s">
        <v>300</v>
      </c>
      <c r="E43" s="27">
        <f>F43+G43+L43+M43+N43</f>
        <v>15830.0128</v>
      </c>
      <c r="F43" s="27">
        <v>6077.5888000000004</v>
      </c>
      <c r="G43" s="147">
        <v>1406.424</v>
      </c>
      <c r="H43" s="147"/>
      <c r="I43" s="147"/>
      <c r="J43" s="147"/>
      <c r="K43" s="147"/>
      <c r="L43" s="27">
        <v>2782</v>
      </c>
      <c r="M43" s="27">
        <v>2782</v>
      </c>
      <c r="N43" s="27">
        <v>2782</v>
      </c>
      <c r="O43" s="174"/>
    </row>
    <row r="44" spans="1:15" ht="22.5">
      <c r="A44" s="148"/>
      <c r="B44" s="170"/>
      <c r="C44" s="169"/>
      <c r="D44" s="101" t="s">
        <v>301</v>
      </c>
      <c r="E44" s="27">
        <f>F44+G44+L44+M44+N44</f>
        <v>0</v>
      </c>
      <c r="F44" s="27">
        <v>0</v>
      </c>
      <c r="G44" s="147"/>
      <c r="H44" s="147"/>
      <c r="I44" s="147"/>
      <c r="J44" s="147"/>
      <c r="K44" s="147"/>
      <c r="L44" s="27"/>
      <c r="M44" s="27"/>
      <c r="N44" s="27"/>
      <c r="O44" s="174"/>
    </row>
    <row r="45" spans="1:15" ht="15" customHeight="1">
      <c r="A45" s="148"/>
      <c r="B45" s="171" t="s">
        <v>293</v>
      </c>
      <c r="C45" s="148"/>
      <c r="D45" s="148"/>
      <c r="E45" s="167" t="s">
        <v>52</v>
      </c>
      <c r="F45" s="167" t="s">
        <v>3</v>
      </c>
      <c r="G45" s="167" t="s">
        <v>2</v>
      </c>
      <c r="H45" s="169" t="s">
        <v>236</v>
      </c>
      <c r="I45" s="169"/>
      <c r="J45" s="169"/>
      <c r="K45" s="169"/>
      <c r="L45" s="167" t="s">
        <v>53</v>
      </c>
      <c r="M45" s="167" t="s">
        <v>54</v>
      </c>
      <c r="N45" s="167" t="s">
        <v>279</v>
      </c>
      <c r="O45" s="174"/>
    </row>
    <row r="46" spans="1:15" ht="22.5">
      <c r="A46" s="148"/>
      <c r="B46" s="171"/>
      <c r="C46" s="148"/>
      <c r="D46" s="148"/>
      <c r="E46" s="167"/>
      <c r="F46" s="167"/>
      <c r="G46" s="167"/>
      <c r="H46" s="91" t="s">
        <v>232</v>
      </c>
      <c r="I46" s="91" t="s">
        <v>233</v>
      </c>
      <c r="J46" s="91" t="s">
        <v>234</v>
      </c>
      <c r="K46" s="91" t="s">
        <v>235</v>
      </c>
      <c r="L46" s="167"/>
      <c r="M46" s="167"/>
      <c r="N46" s="167"/>
      <c r="O46" s="174"/>
    </row>
    <row r="47" spans="1:15">
      <c r="A47" s="148"/>
      <c r="B47" s="171"/>
      <c r="C47" s="148"/>
      <c r="D47" s="148"/>
      <c r="E47" s="93">
        <v>4</v>
      </c>
      <c r="F47" s="93">
        <v>4</v>
      </c>
      <c r="G47" s="93">
        <v>1</v>
      </c>
      <c r="H47" s="93">
        <v>1</v>
      </c>
      <c r="I47" s="93">
        <v>1</v>
      </c>
      <c r="J47" s="93">
        <v>1</v>
      </c>
      <c r="K47" s="93">
        <v>1</v>
      </c>
      <c r="L47" s="93">
        <v>1</v>
      </c>
      <c r="M47" s="93">
        <v>1</v>
      </c>
      <c r="N47" s="93">
        <v>4</v>
      </c>
      <c r="O47" s="174"/>
    </row>
    <row r="48" spans="1:15">
      <c r="A48" s="148" t="s">
        <v>15</v>
      </c>
      <c r="B48" s="170" t="s">
        <v>70</v>
      </c>
      <c r="C48" s="195"/>
      <c r="D48" s="101" t="s">
        <v>19</v>
      </c>
      <c r="E48" s="27">
        <f>F48+G48+L48+M48+N48</f>
        <v>0</v>
      </c>
      <c r="F48" s="27">
        <f>SUM(F49:F52)</f>
        <v>0</v>
      </c>
      <c r="G48" s="147">
        <f>SUM(G49:K52)</f>
        <v>0</v>
      </c>
      <c r="H48" s="147"/>
      <c r="I48" s="147"/>
      <c r="J48" s="147"/>
      <c r="K48" s="147"/>
      <c r="L48" s="27">
        <f>SUM(L49:L52)</f>
        <v>0</v>
      </c>
      <c r="M48" s="27">
        <f>SUM(M49:M52)</f>
        <v>0</v>
      </c>
      <c r="N48" s="27">
        <f>SUM(N49:N52)</f>
        <v>0</v>
      </c>
      <c r="O48" s="174"/>
    </row>
    <row r="49" spans="1:15" ht="33.75">
      <c r="A49" s="148"/>
      <c r="B49" s="170"/>
      <c r="C49" s="195"/>
      <c r="D49" s="101" t="s">
        <v>24</v>
      </c>
      <c r="E49" s="27">
        <f>F49+G49+L49+M49+N49</f>
        <v>0</v>
      </c>
      <c r="F49" s="27">
        <v>0</v>
      </c>
      <c r="G49" s="147"/>
      <c r="H49" s="147"/>
      <c r="I49" s="147"/>
      <c r="J49" s="147"/>
      <c r="K49" s="147"/>
      <c r="L49" s="27"/>
      <c r="M49" s="27"/>
      <c r="N49" s="27"/>
      <c r="O49" s="174"/>
    </row>
    <row r="50" spans="1:15" ht="33.75">
      <c r="A50" s="148"/>
      <c r="B50" s="170"/>
      <c r="C50" s="195"/>
      <c r="D50" s="101" t="s">
        <v>0</v>
      </c>
      <c r="E50" s="27">
        <f>F50+G50+L50+M50+N50</f>
        <v>0</v>
      </c>
      <c r="F50" s="27">
        <v>0</v>
      </c>
      <c r="G50" s="147"/>
      <c r="H50" s="147"/>
      <c r="I50" s="147"/>
      <c r="J50" s="147"/>
      <c r="K50" s="147"/>
      <c r="L50" s="27"/>
      <c r="M50" s="27"/>
      <c r="N50" s="27"/>
      <c r="O50" s="174"/>
    </row>
    <row r="51" spans="1:15" ht="67.5">
      <c r="A51" s="148"/>
      <c r="B51" s="170"/>
      <c r="C51" s="195"/>
      <c r="D51" s="101" t="s">
        <v>300</v>
      </c>
      <c r="E51" s="27">
        <f>F51+G51+L51+M51+N51</f>
        <v>0</v>
      </c>
      <c r="F51" s="27">
        <v>0</v>
      </c>
      <c r="G51" s="147"/>
      <c r="H51" s="147"/>
      <c r="I51" s="147"/>
      <c r="J51" s="147"/>
      <c r="K51" s="147"/>
      <c r="L51" s="27"/>
      <c r="M51" s="27"/>
      <c r="N51" s="27"/>
      <c r="O51" s="174"/>
    </row>
    <row r="52" spans="1:15" ht="22.5">
      <c r="A52" s="148"/>
      <c r="B52" s="170"/>
      <c r="C52" s="195"/>
      <c r="D52" s="101" t="s">
        <v>301</v>
      </c>
      <c r="E52" s="27">
        <f>F52+G52+L52+M52+N52</f>
        <v>0</v>
      </c>
      <c r="F52" s="27">
        <v>0</v>
      </c>
      <c r="G52" s="147"/>
      <c r="H52" s="147"/>
      <c r="I52" s="147"/>
      <c r="J52" s="147"/>
      <c r="K52" s="147"/>
      <c r="L52" s="27"/>
      <c r="M52" s="27"/>
      <c r="N52" s="27"/>
      <c r="O52" s="174"/>
    </row>
    <row r="53" spans="1:15" ht="15" customHeight="1">
      <c r="A53" s="148"/>
      <c r="B53" s="171" t="s">
        <v>55</v>
      </c>
      <c r="C53" s="148"/>
      <c r="D53" s="148"/>
      <c r="E53" s="167" t="s">
        <v>52</v>
      </c>
      <c r="F53" s="167" t="s">
        <v>3</v>
      </c>
      <c r="G53" s="167" t="s">
        <v>2</v>
      </c>
      <c r="H53" s="169" t="s">
        <v>236</v>
      </c>
      <c r="I53" s="169"/>
      <c r="J53" s="169"/>
      <c r="K53" s="169"/>
      <c r="L53" s="167" t="s">
        <v>53</v>
      </c>
      <c r="M53" s="167" t="s">
        <v>54</v>
      </c>
      <c r="N53" s="167" t="s">
        <v>279</v>
      </c>
      <c r="O53" s="174"/>
    </row>
    <row r="54" spans="1:15" ht="22.5">
      <c r="A54" s="148"/>
      <c r="B54" s="171"/>
      <c r="C54" s="148"/>
      <c r="D54" s="148"/>
      <c r="E54" s="167"/>
      <c r="F54" s="167"/>
      <c r="G54" s="167"/>
      <c r="H54" s="91" t="s">
        <v>232</v>
      </c>
      <c r="I54" s="91" t="s">
        <v>233</v>
      </c>
      <c r="J54" s="91" t="s">
        <v>234</v>
      </c>
      <c r="K54" s="91" t="s">
        <v>235</v>
      </c>
      <c r="L54" s="167"/>
      <c r="M54" s="167"/>
      <c r="N54" s="167"/>
      <c r="O54" s="174"/>
    </row>
    <row r="55" spans="1:15">
      <c r="A55" s="148"/>
      <c r="B55" s="171"/>
      <c r="C55" s="148"/>
      <c r="D55" s="148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174"/>
    </row>
    <row r="56" spans="1:15" ht="15" customHeight="1">
      <c r="A56" s="148" t="s">
        <v>162</v>
      </c>
      <c r="B56" s="170" t="s">
        <v>351</v>
      </c>
      <c r="C56" s="195"/>
      <c r="D56" s="101" t="s">
        <v>19</v>
      </c>
      <c r="E56" s="27">
        <f>F56+G56+L56+M56+N56</f>
        <v>3598</v>
      </c>
      <c r="F56" s="27">
        <f>SUM(F57:F60)</f>
        <v>3598</v>
      </c>
      <c r="G56" s="147">
        <f>SUM(G57:K60)</f>
        <v>0</v>
      </c>
      <c r="H56" s="147"/>
      <c r="I56" s="147"/>
      <c r="J56" s="147"/>
      <c r="K56" s="147"/>
      <c r="L56" s="27">
        <f>SUM(L57:L60)</f>
        <v>0</v>
      </c>
      <c r="M56" s="27">
        <f>SUM(M57:M60)</f>
        <v>0</v>
      </c>
      <c r="N56" s="27">
        <f>SUM(N57:N60)</f>
        <v>0</v>
      </c>
      <c r="O56" s="174"/>
    </row>
    <row r="57" spans="1:15" ht="33.75">
      <c r="A57" s="148"/>
      <c r="B57" s="170"/>
      <c r="C57" s="195"/>
      <c r="D57" s="101" t="s">
        <v>24</v>
      </c>
      <c r="E57" s="27">
        <f>F57+G57+L57+M57+N57</f>
        <v>3598</v>
      </c>
      <c r="F57" s="27">
        <v>3598</v>
      </c>
      <c r="G57" s="147"/>
      <c r="H57" s="147"/>
      <c r="I57" s="147"/>
      <c r="J57" s="147"/>
      <c r="K57" s="147"/>
      <c r="L57" s="27"/>
      <c r="M57" s="27"/>
      <c r="N57" s="27"/>
      <c r="O57" s="174"/>
    </row>
    <row r="58" spans="1:15" ht="33.75">
      <c r="A58" s="148"/>
      <c r="B58" s="170"/>
      <c r="C58" s="195"/>
      <c r="D58" s="101" t="s">
        <v>0</v>
      </c>
      <c r="E58" s="27">
        <f>F58+G58+L58+M58+N58</f>
        <v>0</v>
      </c>
      <c r="F58" s="27">
        <v>0</v>
      </c>
      <c r="G58" s="147"/>
      <c r="H58" s="147"/>
      <c r="I58" s="147"/>
      <c r="J58" s="147"/>
      <c r="K58" s="147"/>
      <c r="L58" s="27"/>
      <c r="M58" s="27"/>
      <c r="N58" s="27"/>
      <c r="O58" s="174"/>
    </row>
    <row r="59" spans="1:15" ht="67.5">
      <c r="A59" s="148"/>
      <c r="B59" s="170"/>
      <c r="C59" s="195"/>
      <c r="D59" s="101" t="s">
        <v>300</v>
      </c>
      <c r="E59" s="27">
        <f>F59+G59+L59+M59+N59</f>
        <v>0</v>
      </c>
      <c r="F59" s="27">
        <v>0</v>
      </c>
      <c r="G59" s="147"/>
      <c r="H59" s="147"/>
      <c r="I59" s="147"/>
      <c r="J59" s="147"/>
      <c r="K59" s="147"/>
      <c r="L59" s="27"/>
      <c r="M59" s="27"/>
      <c r="N59" s="27"/>
      <c r="O59" s="174"/>
    </row>
    <row r="60" spans="1:15" ht="22.5">
      <c r="A60" s="148"/>
      <c r="B60" s="170"/>
      <c r="C60" s="195"/>
      <c r="D60" s="101" t="s">
        <v>301</v>
      </c>
      <c r="E60" s="27">
        <f>F60+G60+L60+M60+N60</f>
        <v>0</v>
      </c>
      <c r="F60" s="27">
        <v>0</v>
      </c>
      <c r="G60" s="147"/>
      <c r="H60" s="147"/>
      <c r="I60" s="147"/>
      <c r="J60" s="147"/>
      <c r="K60" s="147"/>
      <c r="L60" s="27"/>
      <c r="M60" s="27"/>
      <c r="N60" s="27"/>
      <c r="O60" s="174"/>
    </row>
    <row r="61" spans="1:15" ht="15" customHeight="1">
      <c r="A61" s="148"/>
      <c r="B61" s="171" t="s">
        <v>330</v>
      </c>
      <c r="C61" s="148"/>
      <c r="D61" s="148"/>
      <c r="E61" s="167" t="s">
        <v>52</v>
      </c>
      <c r="F61" s="167" t="s">
        <v>3</v>
      </c>
      <c r="G61" s="167" t="s">
        <v>2</v>
      </c>
      <c r="H61" s="169" t="s">
        <v>236</v>
      </c>
      <c r="I61" s="169"/>
      <c r="J61" s="169"/>
      <c r="K61" s="169"/>
      <c r="L61" s="167" t="s">
        <v>53</v>
      </c>
      <c r="M61" s="167" t="s">
        <v>54</v>
      </c>
      <c r="N61" s="167" t="s">
        <v>279</v>
      </c>
      <c r="O61" s="174"/>
    </row>
    <row r="62" spans="1:15" ht="22.5">
      <c r="A62" s="148"/>
      <c r="B62" s="171"/>
      <c r="C62" s="148"/>
      <c r="D62" s="148"/>
      <c r="E62" s="167"/>
      <c r="F62" s="167"/>
      <c r="G62" s="167"/>
      <c r="H62" s="91" t="s">
        <v>232</v>
      </c>
      <c r="I62" s="91" t="s">
        <v>233</v>
      </c>
      <c r="J62" s="91" t="s">
        <v>234</v>
      </c>
      <c r="K62" s="91" t="s">
        <v>235</v>
      </c>
      <c r="L62" s="167"/>
      <c r="M62" s="167"/>
      <c r="N62" s="167"/>
      <c r="O62" s="174"/>
    </row>
    <row r="63" spans="1:15" ht="42.75" customHeight="1">
      <c r="A63" s="148"/>
      <c r="B63" s="171"/>
      <c r="C63" s="148"/>
      <c r="D63" s="148"/>
      <c r="E63" s="93">
        <v>100</v>
      </c>
      <c r="F63" s="93">
        <v>100</v>
      </c>
      <c r="G63" s="93"/>
      <c r="H63" s="93"/>
      <c r="I63" s="93"/>
      <c r="J63" s="93"/>
      <c r="K63" s="93"/>
      <c r="L63" s="93"/>
      <c r="M63" s="93"/>
      <c r="N63" s="93"/>
      <c r="O63" s="174"/>
    </row>
    <row r="64" spans="1:15" ht="15" customHeight="1">
      <c r="A64" s="182" t="s">
        <v>147</v>
      </c>
      <c r="B64" s="193" t="s">
        <v>316</v>
      </c>
      <c r="C64" s="201"/>
      <c r="D64" s="104" t="s">
        <v>19</v>
      </c>
      <c r="E64" s="26">
        <f t="shared" ref="E64:E73" si="6">F64+G64+L64+M64+N64</f>
        <v>232</v>
      </c>
      <c r="F64" s="97">
        <f t="shared" ref="F64:G68" si="7">F69</f>
        <v>83</v>
      </c>
      <c r="G64" s="175">
        <f t="shared" si="7"/>
        <v>149</v>
      </c>
      <c r="H64" s="175"/>
      <c r="I64" s="175"/>
      <c r="J64" s="175"/>
      <c r="K64" s="175"/>
      <c r="L64" s="97">
        <v>0</v>
      </c>
      <c r="M64" s="97">
        <v>0</v>
      </c>
      <c r="N64" s="97">
        <v>0</v>
      </c>
      <c r="O64" s="201" t="s">
        <v>311</v>
      </c>
    </row>
    <row r="65" spans="1:15" ht="33.75">
      <c r="A65" s="182"/>
      <c r="B65" s="193"/>
      <c r="C65" s="201"/>
      <c r="D65" s="104" t="s">
        <v>24</v>
      </c>
      <c r="E65" s="26">
        <f t="shared" si="6"/>
        <v>232</v>
      </c>
      <c r="F65" s="97">
        <f t="shared" si="7"/>
        <v>83</v>
      </c>
      <c r="G65" s="175">
        <f t="shared" si="7"/>
        <v>149</v>
      </c>
      <c r="H65" s="175"/>
      <c r="I65" s="175"/>
      <c r="J65" s="175"/>
      <c r="K65" s="175"/>
      <c r="L65" s="97">
        <f>L70</f>
        <v>0</v>
      </c>
      <c r="M65" s="97">
        <f>M70</f>
        <v>0</v>
      </c>
      <c r="N65" s="97">
        <f>N70</f>
        <v>0</v>
      </c>
      <c r="O65" s="201"/>
    </row>
    <row r="66" spans="1:15" ht="33.75">
      <c r="A66" s="182"/>
      <c r="B66" s="193"/>
      <c r="C66" s="201"/>
      <c r="D66" s="104" t="s">
        <v>0</v>
      </c>
      <c r="E66" s="26">
        <f t="shared" si="6"/>
        <v>0</v>
      </c>
      <c r="F66" s="97">
        <f t="shared" si="7"/>
        <v>0</v>
      </c>
      <c r="G66" s="175">
        <f t="shared" si="7"/>
        <v>0</v>
      </c>
      <c r="H66" s="175"/>
      <c r="I66" s="175"/>
      <c r="J66" s="175"/>
      <c r="K66" s="175"/>
      <c r="L66" s="97">
        <f t="shared" ref="L66:N68" si="8">L71</f>
        <v>0</v>
      </c>
      <c r="M66" s="97">
        <f t="shared" si="8"/>
        <v>0</v>
      </c>
      <c r="N66" s="97">
        <f t="shared" si="8"/>
        <v>0</v>
      </c>
      <c r="O66" s="201"/>
    </row>
    <row r="67" spans="1:15" ht="67.5">
      <c r="A67" s="182"/>
      <c r="B67" s="193"/>
      <c r="C67" s="201"/>
      <c r="D67" s="104" t="s">
        <v>300</v>
      </c>
      <c r="E67" s="26">
        <f t="shared" si="6"/>
        <v>0</v>
      </c>
      <c r="F67" s="97">
        <f t="shared" si="7"/>
        <v>0</v>
      </c>
      <c r="G67" s="175">
        <f t="shared" si="7"/>
        <v>0</v>
      </c>
      <c r="H67" s="175"/>
      <c r="I67" s="175"/>
      <c r="J67" s="175"/>
      <c r="K67" s="175"/>
      <c r="L67" s="97">
        <f t="shared" si="8"/>
        <v>0</v>
      </c>
      <c r="M67" s="97">
        <f t="shared" si="8"/>
        <v>0</v>
      </c>
      <c r="N67" s="97">
        <f t="shared" si="8"/>
        <v>0</v>
      </c>
      <c r="O67" s="201"/>
    </row>
    <row r="68" spans="1:15" ht="22.5">
      <c r="A68" s="182"/>
      <c r="B68" s="193"/>
      <c r="C68" s="201"/>
      <c r="D68" s="104" t="s">
        <v>301</v>
      </c>
      <c r="E68" s="26">
        <f t="shared" si="6"/>
        <v>0</v>
      </c>
      <c r="F68" s="97">
        <f t="shared" si="7"/>
        <v>0</v>
      </c>
      <c r="G68" s="175">
        <f t="shared" si="7"/>
        <v>0</v>
      </c>
      <c r="H68" s="175"/>
      <c r="I68" s="175"/>
      <c r="J68" s="175"/>
      <c r="K68" s="175"/>
      <c r="L68" s="97">
        <f t="shared" si="8"/>
        <v>0</v>
      </c>
      <c r="M68" s="97">
        <f t="shared" si="8"/>
        <v>0</v>
      </c>
      <c r="N68" s="97">
        <f t="shared" si="8"/>
        <v>0</v>
      </c>
      <c r="O68" s="201"/>
    </row>
    <row r="69" spans="1:15" ht="15" customHeight="1">
      <c r="A69" s="148" t="s">
        <v>17</v>
      </c>
      <c r="B69" s="170" t="s">
        <v>317</v>
      </c>
      <c r="C69" s="195" t="s">
        <v>303</v>
      </c>
      <c r="D69" s="101" t="s">
        <v>19</v>
      </c>
      <c r="E69" s="27">
        <f t="shared" si="6"/>
        <v>232</v>
      </c>
      <c r="F69" s="102">
        <f>SUM(F70:F73)</f>
        <v>83</v>
      </c>
      <c r="G69" s="147">
        <f>SUM(G70:K73)</f>
        <v>149</v>
      </c>
      <c r="H69" s="147"/>
      <c r="I69" s="147"/>
      <c r="J69" s="147"/>
      <c r="K69" s="147"/>
      <c r="L69" s="102">
        <f>SUM(L70:L73)</f>
        <v>0</v>
      </c>
      <c r="M69" s="102">
        <f>SUM(M70:M73)</f>
        <v>0</v>
      </c>
      <c r="N69" s="102">
        <f>SUM(N70:N73)</f>
        <v>0</v>
      </c>
      <c r="O69" s="195" t="s">
        <v>311</v>
      </c>
    </row>
    <row r="70" spans="1:15" ht="33.75">
      <c r="A70" s="148"/>
      <c r="B70" s="170"/>
      <c r="C70" s="195"/>
      <c r="D70" s="101" t="s">
        <v>24</v>
      </c>
      <c r="E70" s="27">
        <f t="shared" si="6"/>
        <v>232</v>
      </c>
      <c r="F70" s="102">
        <v>83</v>
      </c>
      <c r="G70" s="147">
        <v>149</v>
      </c>
      <c r="H70" s="147"/>
      <c r="I70" s="147"/>
      <c r="J70" s="147"/>
      <c r="K70" s="147"/>
      <c r="L70" s="102"/>
      <c r="M70" s="27"/>
      <c r="N70" s="27"/>
      <c r="O70" s="195"/>
    </row>
    <row r="71" spans="1:15" ht="33.75">
      <c r="A71" s="148"/>
      <c r="B71" s="170"/>
      <c r="C71" s="195"/>
      <c r="D71" s="101" t="s">
        <v>0</v>
      </c>
      <c r="E71" s="27">
        <f t="shared" si="6"/>
        <v>0</v>
      </c>
      <c r="F71" s="102"/>
      <c r="G71" s="147"/>
      <c r="H71" s="147"/>
      <c r="I71" s="147"/>
      <c r="J71" s="147"/>
      <c r="K71" s="147"/>
      <c r="L71" s="102"/>
      <c r="M71" s="27"/>
      <c r="N71" s="27"/>
      <c r="O71" s="195"/>
    </row>
    <row r="72" spans="1:15" ht="67.5">
      <c r="A72" s="148"/>
      <c r="B72" s="170"/>
      <c r="C72" s="195"/>
      <c r="D72" s="101" t="s">
        <v>300</v>
      </c>
      <c r="E72" s="27">
        <f t="shared" si="6"/>
        <v>0</v>
      </c>
      <c r="F72" s="102"/>
      <c r="G72" s="147"/>
      <c r="H72" s="147"/>
      <c r="I72" s="147"/>
      <c r="J72" s="147"/>
      <c r="K72" s="147"/>
      <c r="L72" s="102"/>
      <c r="M72" s="27"/>
      <c r="N72" s="27"/>
      <c r="O72" s="195"/>
    </row>
    <row r="73" spans="1:15" ht="22.5">
      <c r="A73" s="148"/>
      <c r="B73" s="170"/>
      <c r="C73" s="195"/>
      <c r="D73" s="101" t="s">
        <v>301</v>
      </c>
      <c r="E73" s="27">
        <f t="shared" si="6"/>
        <v>0</v>
      </c>
      <c r="F73" s="102"/>
      <c r="G73" s="147"/>
      <c r="H73" s="147"/>
      <c r="I73" s="147"/>
      <c r="J73" s="147"/>
      <c r="K73" s="147"/>
      <c r="L73" s="102"/>
      <c r="M73" s="27"/>
      <c r="N73" s="27"/>
      <c r="O73" s="195"/>
    </row>
    <row r="74" spans="1:15" ht="15" customHeight="1">
      <c r="A74" s="148"/>
      <c r="B74" s="239" t="s">
        <v>378</v>
      </c>
      <c r="C74" s="148"/>
      <c r="D74" s="148"/>
      <c r="E74" s="167" t="s">
        <v>52</v>
      </c>
      <c r="F74" s="167" t="s">
        <v>3</v>
      </c>
      <c r="G74" s="167" t="s">
        <v>2</v>
      </c>
      <c r="H74" s="169" t="s">
        <v>236</v>
      </c>
      <c r="I74" s="169"/>
      <c r="J74" s="169"/>
      <c r="K74" s="169"/>
      <c r="L74" s="167" t="s">
        <v>53</v>
      </c>
      <c r="M74" s="167" t="s">
        <v>54</v>
      </c>
      <c r="N74" s="167" t="s">
        <v>279</v>
      </c>
      <c r="O74" s="101"/>
    </row>
    <row r="75" spans="1:15" ht="22.5">
      <c r="A75" s="148"/>
      <c r="B75" s="239"/>
      <c r="C75" s="148"/>
      <c r="D75" s="148"/>
      <c r="E75" s="167"/>
      <c r="F75" s="167"/>
      <c r="G75" s="167"/>
      <c r="H75" s="91" t="s">
        <v>232</v>
      </c>
      <c r="I75" s="91" t="s">
        <v>233</v>
      </c>
      <c r="J75" s="91" t="s">
        <v>234</v>
      </c>
      <c r="K75" s="91" t="s">
        <v>235</v>
      </c>
      <c r="L75" s="167"/>
      <c r="M75" s="167"/>
      <c r="N75" s="167"/>
      <c r="O75" s="101"/>
    </row>
    <row r="76" spans="1:15" ht="42" customHeight="1">
      <c r="A76" s="148"/>
      <c r="B76" s="239"/>
      <c r="C76" s="148"/>
      <c r="D76" s="148"/>
      <c r="E76" s="93">
        <v>100</v>
      </c>
      <c r="F76" s="93">
        <v>100</v>
      </c>
      <c r="G76" s="93">
        <v>100</v>
      </c>
      <c r="H76" s="93">
        <v>100</v>
      </c>
      <c r="I76" s="93">
        <v>100</v>
      </c>
      <c r="J76" s="93">
        <v>100</v>
      </c>
      <c r="K76" s="93">
        <v>100</v>
      </c>
      <c r="L76" s="93">
        <v>0</v>
      </c>
      <c r="M76" s="93">
        <v>0</v>
      </c>
      <c r="N76" s="93">
        <v>0</v>
      </c>
      <c r="O76" s="101"/>
    </row>
    <row r="77" spans="1:15">
      <c r="A77" s="182" t="s">
        <v>30</v>
      </c>
      <c r="B77" s="193" t="s">
        <v>310</v>
      </c>
      <c r="C77" s="201"/>
      <c r="D77" s="48" t="s">
        <v>19</v>
      </c>
      <c r="E77" s="26">
        <f t="shared" ref="E77:E86" si="9">F77+G77+L77+M77+N77</f>
        <v>85115.537859999997</v>
      </c>
      <c r="F77" s="97">
        <f>F82+F90</f>
        <v>17299.53786</v>
      </c>
      <c r="G77" s="175">
        <f>G82+G90</f>
        <v>18817</v>
      </c>
      <c r="H77" s="175"/>
      <c r="I77" s="175"/>
      <c r="J77" s="175"/>
      <c r="K77" s="175"/>
      <c r="L77" s="97">
        <f>L82+L90</f>
        <v>16333</v>
      </c>
      <c r="M77" s="97">
        <f>M82+M90</f>
        <v>16333</v>
      </c>
      <c r="N77" s="97">
        <f>N82+N90</f>
        <v>16333</v>
      </c>
      <c r="O77" s="235" t="s">
        <v>311</v>
      </c>
    </row>
    <row r="78" spans="1:15" ht="33.75">
      <c r="A78" s="182"/>
      <c r="B78" s="193"/>
      <c r="C78" s="201"/>
      <c r="D78" s="48" t="s">
        <v>24</v>
      </c>
      <c r="E78" s="26">
        <f t="shared" si="9"/>
        <v>0</v>
      </c>
      <c r="F78" s="97">
        <f t="shared" ref="F78:G81" si="10">F83+F91</f>
        <v>0</v>
      </c>
      <c r="G78" s="175">
        <f t="shared" si="10"/>
        <v>0</v>
      </c>
      <c r="H78" s="175"/>
      <c r="I78" s="175"/>
      <c r="J78" s="175"/>
      <c r="K78" s="175"/>
      <c r="L78" s="97">
        <f t="shared" ref="L78:N81" si="11">L83+L91</f>
        <v>0</v>
      </c>
      <c r="M78" s="97">
        <f t="shared" si="11"/>
        <v>0</v>
      </c>
      <c r="N78" s="97">
        <f t="shared" si="11"/>
        <v>0</v>
      </c>
      <c r="O78" s="236"/>
    </row>
    <row r="79" spans="1:15" ht="33.75">
      <c r="A79" s="182"/>
      <c r="B79" s="193"/>
      <c r="C79" s="201"/>
      <c r="D79" s="48" t="s">
        <v>0</v>
      </c>
      <c r="E79" s="26">
        <f t="shared" si="9"/>
        <v>0</v>
      </c>
      <c r="F79" s="97">
        <f t="shared" si="10"/>
        <v>0</v>
      </c>
      <c r="G79" s="175">
        <f t="shared" si="10"/>
        <v>0</v>
      </c>
      <c r="H79" s="175"/>
      <c r="I79" s="175"/>
      <c r="J79" s="175"/>
      <c r="K79" s="175"/>
      <c r="L79" s="97">
        <f t="shared" si="11"/>
        <v>0</v>
      </c>
      <c r="M79" s="97">
        <f t="shared" si="11"/>
        <v>0</v>
      </c>
      <c r="N79" s="97">
        <f t="shared" si="11"/>
        <v>0</v>
      </c>
      <c r="O79" s="236"/>
    </row>
    <row r="80" spans="1:15" ht="67.5">
      <c r="A80" s="182"/>
      <c r="B80" s="193"/>
      <c r="C80" s="201"/>
      <c r="D80" s="48" t="s">
        <v>300</v>
      </c>
      <c r="E80" s="26">
        <f t="shared" si="9"/>
        <v>85115.537859999997</v>
      </c>
      <c r="F80" s="97">
        <f t="shared" si="10"/>
        <v>17299.53786</v>
      </c>
      <c r="G80" s="175">
        <f t="shared" si="10"/>
        <v>18817</v>
      </c>
      <c r="H80" s="175"/>
      <c r="I80" s="175"/>
      <c r="J80" s="175"/>
      <c r="K80" s="175"/>
      <c r="L80" s="97">
        <f t="shared" si="11"/>
        <v>16333</v>
      </c>
      <c r="M80" s="97">
        <f t="shared" si="11"/>
        <v>16333</v>
      </c>
      <c r="N80" s="97">
        <f t="shared" si="11"/>
        <v>16333</v>
      </c>
      <c r="O80" s="236"/>
    </row>
    <row r="81" spans="1:15" ht="22.5">
      <c r="A81" s="182"/>
      <c r="B81" s="193"/>
      <c r="C81" s="201"/>
      <c r="D81" s="48" t="s">
        <v>301</v>
      </c>
      <c r="E81" s="26">
        <f t="shared" si="9"/>
        <v>0</v>
      </c>
      <c r="F81" s="97">
        <f t="shared" si="10"/>
        <v>0</v>
      </c>
      <c r="G81" s="175">
        <f t="shared" si="10"/>
        <v>0</v>
      </c>
      <c r="H81" s="175"/>
      <c r="I81" s="175"/>
      <c r="J81" s="175"/>
      <c r="K81" s="175"/>
      <c r="L81" s="97">
        <f t="shared" si="11"/>
        <v>0</v>
      </c>
      <c r="M81" s="97">
        <f t="shared" si="11"/>
        <v>0</v>
      </c>
      <c r="N81" s="97">
        <f t="shared" si="11"/>
        <v>0</v>
      </c>
      <c r="O81" s="237"/>
    </row>
    <row r="82" spans="1:15" ht="15" customHeight="1">
      <c r="A82" s="164" t="s">
        <v>256</v>
      </c>
      <c r="B82" s="183" t="s">
        <v>312</v>
      </c>
      <c r="C82" s="202" t="s">
        <v>303</v>
      </c>
      <c r="D82" s="98" t="s">
        <v>19</v>
      </c>
      <c r="E82" s="75">
        <f t="shared" si="9"/>
        <v>85115.537859999997</v>
      </c>
      <c r="F82" s="99">
        <f>SUM(F83:F86)</f>
        <v>17299.53786</v>
      </c>
      <c r="G82" s="149">
        <f>SUM(G83:K86)</f>
        <v>18817</v>
      </c>
      <c r="H82" s="149"/>
      <c r="I82" s="149"/>
      <c r="J82" s="149"/>
      <c r="K82" s="149"/>
      <c r="L82" s="99">
        <f>SUM(L83:L86)</f>
        <v>16333</v>
      </c>
      <c r="M82" s="99">
        <f>SUM(M83:M86)</f>
        <v>16333</v>
      </c>
      <c r="N82" s="99">
        <f>SUM(N83:N86)</f>
        <v>16333</v>
      </c>
      <c r="O82" s="157" t="s">
        <v>311</v>
      </c>
    </row>
    <row r="83" spans="1:15" ht="33.75">
      <c r="A83" s="164"/>
      <c r="B83" s="183"/>
      <c r="C83" s="202"/>
      <c r="D83" s="98" t="s">
        <v>24</v>
      </c>
      <c r="E83" s="75">
        <f t="shared" si="9"/>
        <v>0</v>
      </c>
      <c r="F83" s="99"/>
      <c r="G83" s="149"/>
      <c r="H83" s="149"/>
      <c r="I83" s="149"/>
      <c r="J83" s="149"/>
      <c r="K83" s="149"/>
      <c r="L83" s="99"/>
      <c r="M83" s="75"/>
      <c r="N83" s="75"/>
      <c r="O83" s="158"/>
    </row>
    <row r="84" spans="1:15" ht="33.75">
      <c r="A84" s="164"/>
      <c r="B84" s="183"/>
      <c r="C84" s="202"/>
      <c r="D84" s="98" t="s">
        <v>0</v>
      </c>
      <c r="E84" s="75">
        <f t="shared" si="9"/>
        <v>0</v>
      </c>
      <c r="F84" s="99"/>
      <c r="G84" s="149"/>
      <c r="H84" s="149"/>
      <c r="I84" s="149"/>
      <c r="J84" s="149"/>
      <c r="K84" s="149"/>
      <c r="L84" s="99"/>
      <c r="M84" s="75"/>
      <c r="N84" s="75"/>
      <c r="O84" s="158"/>
    </row>
    <row r="85" spans="1:15" ht="67.5">
      <c r="A85" s="164"/>
      <c r="B85" s="183"/>
      <c r="C85" s="202"/>
      <c r="D85" s="98" t="s">
        <v>300</v>
      </c>
      <c r="E85" s="75">
        <f t="shared" si="9"/>
        <v>85115.537859999997</v>
      </c>
      <c r="F85" s="99">
        <v>17299.53786</v>
      </c>
      <c r="G85" s="149">
        <v>18817</v>
      </c>
      <c r="H85" s="149"/>
      <c r="I85" s="149"/>
      <c r="J85" s="149"/>
      <c r="K85" s="149"/>
      <c r="L85" s="99">
        <v>16333</v>
      </c>
      <c r="M85" s="99">
        <v>16333</v>
      </c>
      <c r="N85" s="99">
        <v>16333</v>
      </c>
      <c r="O85" s="158"/>
    </row>
    <row r="86" spans="1:15" ht="22.5">
      <c r="A86" s="164"/>
      <c r="B86" s="183"/>
      <c r="C86" s="202"/>
      <c r="D86" s="98" t="s">
        <v>301</v>
      </c>
      <c r="E86" s="75">
        <f t="shared" si="9"/>
        <v>0</v>
      </c>
      <c r="F86" s="99"/>
      <c r="G86" s="149"/>
      <c r="H86" s="149"/>
      <c r="I86" s="149"/>
      <c r="J86" s="149"/>
      <c r="K86" s="149"/>
      <c r="L86" s="99"/>
      <c r="M86" s="75"/>
      <c r="N86" s="75"/>
      <c r="O86" s="158"/>
    </row>
    <row r="87" spans="1:15" ht="15" customHeight="1">
      <c r="A87" s="164"/>
      <c r="B87" s="156" t="s">
        <v>392</v>
      </c>
      <c r="C87" s="164"/>
      <c r="D87" s="164"/>
      <c r="E87" s="146" t="s">
        <v>52</v>
      </c>
      <c r="F87" s="146" t="s">
        <v>3</v>
      </c>
      <c r="G87" s="146" t="s">
        <v>2</v>
      </c>
      <c r="H87" s="163" t="s">
        <v>236</v>
      </c>
      <c r="I87" s="163"/>
      <c r="J87" s="163"/>
      <c r="K87" s="163"/>
      <c r="L87" s="146" t="s">
        <v>53</v>
      </c>
      <c r="M87" s="146" t="s">
        <v>54</v>
      </c>
      <c r="N87" s="146" t="s">
        <v>279</v>
      </c>
      <c r="O87" s="158"/>
    </row>
    <row r="88" spans="1:15" ht="22.5">
      <c r="A88" s="164"/>
      <c r="B88" s="156"/>
      <c r="C88" s="164"/>
      <c r="D88" s="164"/>
      <c r="E88" s="146"/>
      <c r="F88" s="146"/>
      <c r="G88" s="146"/>
      <c r="H88" s="94" t="s">
        <v>232</v>
      </c>
      <c r="I88" s="94" t="s">
        <v>233</v>
      </c>
      <c r="J88" s="94" t="s">
        <v>234</v>
      </c>
      <c r="K88" s="94" t="s">
        <v>235</v>
      </c>
      <c r="L88" s="146"/>
      <c r="M88" s="146"/>
      <c r="N88" s="146"/>
      <c r="O88" s="159"/>
    </row>
    <row r="89" spans="1:15" ht="29.25" customHeight="1">
      <c r="A89" s="164"/>
      <c r="B89" s="156"/>
      <c r="C89" s="164"/>
      <c r="D89" s="164"/>
      <c r="E89" s="100">
        <v>100</v>
      </c>
      <c r="F89" s="100">
        <v>100</v>
      </c>
      <c r="G89" s="100">
        <v>100</v>
      </c>
      <c r="H89" s="100">
        <v>100</v>
      </c>
      <c r="I89" s="100">
        <v>100</v>
      </c>
      <c r="J89" s="100">
        <v>100</v>
      </c>
      <c r="K89" s="100">
        <v>100</v>
      </c>
      <c r="L89" s="100">
        <v>100</v>
      </c>
      <c r="M89" s="100">
        <v>100</v>
      </c>
      <c r="N89" s="100">
        <v>100</v>
      </c>
      <c r="O89" s="98"/>
    </row>
    <row r="90" spans="1:15">
      <c r="A90" s="148" t="s">
        <v>315</v>
      </c>
      <c r="B90" s="170" t="s">
        <v>313</v>
      </c>
      <c r="C90" s="195" t="s">
        <v>303</v>
      </c>
      <c r="D90" s="101" t="s">
        <v>19</v>
      </c>
      <c r="E90" s="27">
        <f>F90+G90+L90+M90+N90</f>
        <v>0</v>
      </c>
      <c r="F90" s="102">
        <f>SUM(F91:F94)</f>
        <v>0</v>
      </c>
      <c r="G90" s="147">
        <f>SUM(G91:K94)</f>
        <v>0</v>
      </c>
      <c r="H90" s="147"/>
      <c r="I90" s="147"/>
      <c r="J90" s="147"/>
      <c r="K90" s="147"/>
      <c r="L90" s="102">
        <f>SUM(L91:L94)</f>
        <v>0</v>
      </c>
      <c r="M90" s="102">
        <f>SUM(M91:M94)</f>
        <v>0</v>
      </c>
      <c r="N90" s="102">
        <f>SUM(N91:N94)</f>
        <v>0</v>
      </c>
      <c r="O90" s="195" t="s">
        <v>311</v>
      </c>
    </row>
    <row r="91" spans="1:15" ht="33.75">
      <c r="A91" s="148"/>
      <c r="B91" s="170"/>
      <c r="C91" s="195"/>
      <c r="D91" s="101" t="s">
        <v>24</v>
      </c>
      <c r="E91" s="27">
        <f>F91+G91+L91+M91+N91</f>
        <v>0</v>
      </c>
      <c r="F91" s="102"/>
      <c r="G91" s="147"/>
      <c r="H91" s="147"/>
      <c r="I91" s="147"/>
      <c r="J91" s="147"/>
      <c r="K91" s="147"/>
      <c r="L91" s="102"/>
      <c r="M91" s="27"/>
      <c r="N91" s="27"/>
      <c r="O91" s="195"/>
    </row>
    <row r="92" spans="1:15" ht="33.75">
      <c r="A92" s="148"/>
      <c r="B92" s="170"/>
      <c r="C92" s="195"/>
      <c r="D92" s="101" t="s">
        <v>0</v>
      </c>
      <c r="E92" s="27">
        <f>F92+G92+L92+M92+N92</f>
        <v>0</v>
      </c>
      <c r="F92" s="102"/>
      <c r="G92" s="147"/>
      <c r="H92" s="147"/>
      <c r="I92" s="147"/>
      <c r="J92" s="147"/>
      <c r="K92" s="147"/>
      <c r="L92" s="102"/>
      <c r="M92" s="27"/>
      <c r="N92" s="27"/>
      <c r="O92" s="195"/>
    </row>
    <row r="93" spans="1:15" ht="67.5">
      <c r="A93" s="148"/>
      <c r="B93" s="170"/>
      <c r="C93" s="195"/>
      <c r="D93" s="101" t="s">
        <v>300</v>
      </c>
      <c r="E93" s="27">
        <f>F93+G93+L93+M93+N93</f>
        <v>0</v>
      </c>
      <c r="F93" s="102"/>
      <c r="G93" s="147"/>
      <c r="H93" s="147"/>
      <c r="I93" s="147"/>
      <c r="J93" s="147"/>
      <c r="K93" s="147"/>
      <c r="L93" s="102"/>
      <c r="M93" s="27"/>
      <c r="N93" s="27"/>
      <c r="O93" s="195"/>
    </row>
    <row r="94" spans="1:15" ht="22.5">
      <c r="A94" s="148"/>
      <c r="B94" s="170"/>
      <c r="C94" s="195"/>
      <c r="D94" s="101" t="s">
        <v>301</v>
      </c>
      <c r="E94" s="27">
        <f>F94+G94+L94+M94+N94</f>
        <v>0</v>
      </c>
      <c r="F94" s="102"/>
      <c r="G94" s="147"/>
      <c r="H94" s="147"/>
      <c r="I94" s="147"/>
      <c r="J94" s="147"/>
      <c r="K94" s="147"/>
      <c r="L94" s="102"/>
      <c r="M94" s="27"/>
      <c r="N94" s="27"/>
      <c r="O94" s="195"/>
    </row>
    <row r="95" spans="1:15" ht="15" customHeight="1">
      <c r="A95" s="148"/>
      <c r="B95" s="171" t="s">
        <v>55</v>
      </c>
      <c r="C95" s="148"/>
      <c r="D95" s="148"/>
      <c r="E95" s="167" t="s">
        <v>52</v>
      </c>
      <c r="F95" s="167" t="s">
        <v>3</v>
      </c>
      <c r="G95" s="167" t="s">
        <v>2</v>
      </c>
      <c r="H95" s="169" t="s">
        <v>236</v>
      </c>
      <c r="I95" s="169"/>
      <c r="J95" s="169"/>
      <c r="K95" s="169"/>
      <c r="L95" s="167" t="s">
        <v>53</v>
      </c>
      <c r="M95" s="167" t="s">
        <v>54</v>
      </c>
      <c r="N95" s="167" t="s">
        <v>279</v>
      </c>
      <c r="O95" s="101"/>
    </row>
    <row r="96" spans="1:15" ht="22.5">
      <c r="A96" s="148"/>
      <c r="B96" s="171"/>
      <c r="C96" s="148"/>
      <c r="D96" s="148"/>
      <c r="E96" s="167"/>
      <c r="F96" s="167"/>
      <c r="G96" s="167"/>
      <c r="H96" s="91" t="s">
        <v>232</v>
      </c>
      <c r="I96" s="91" t="s">
        <v>233</v>
      </c>
      <c r="J96" s="91" t="s">
        <v>234</v>
      </c>
      <c r="K96" s="91" t="s">
        <v>235</v>
      </c>
      <c r="L96" s="167"/>
      <c r="M96" s="167"/>
      <c r="N96" s="167"/>
      <c r="O96" s="101"/>
    </row>
    <row r="97" spans="1:15">
      <c r="A97" s="148"/>
      <c r="B97" s="171"/>
      <c r="C97" s="148"/>
      <c r="D97" s="148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101"/>
    </row>
    <row r="98" spans="1:15">
      <c r="A98" s="182" t="s">
        <v>41</v>
      </c>
      <c r="B98" s="193" t="s">
        <v>183</v>
      </c>
      <c r="C98" s="242" t="s">
        <v>303</v>
      </c>
      <c r="D98" s="104" t="s">
        <v>19</v>
      </c>
      <c r="E98" s="26">
        <f t="shared" ref="E98:E107" si="12">F98+G98+L98+M98+N98</f>
        <v>0</v>
      </c>
      <c r="F98" s="26">
        <f>F103</f>
        <v>0</v>
      </c>
      <c r="G98" s="175">
        <f>G103</f>
        <v>0</v>
      </c>
      <c r="H98" s="175"/>
      <c r="I98" s="175"/>
      <c r="J98" s="175"/>
      <c r="K98" s="175"/>
      <c r="L98" s="26">
        <f t="shared" ref="L98:N102" si="13">L103</f>
        <v>0</v>
      </c>
      <c r="M98" s="26">
        <f t="shared" si="13"/>
        <v>0</v>
      </c>
      <c r="N98" s="26">
        <f t="shared" si="13"/>
        <v>0</v>
      </c>
      <c r="O98" s="203" t="s">
        <v>289</v>
      </c>
    </row>
    <row r="99" spans="1:15" ht="33.75">
      <c r="A99" s="182"/>
      <c r="B99" s="193"/>
      <c r="C99" s="243"/>
      <c r="D99" s="104" t="s">
        <v>24</v>
      </c>
      <c r="E99" s="26">
        <f t="shared" si="12"/>
        <v>0</v>
      </c>
      <c r="F99" s="26">
        <f t="shared" ref="F99:G102" si="14">F104</f>
        <v>0</v>
      </c>
      <c r="G99" s="175">
        <f t="shared" si="14"/>
        <v>0</v>
      </c>
      <c r="H99" s="175"/>
      <c r="I99" s="175"/>
      <c r="J99" s="175"/>
      <c r="K99" s="175"/>
      <c r="L99" s="26">
        <f t="shared" si="13"/>
        <v>0</v>
      </c>
      <c r="M99" s="26">
        <f t="shared" si="13"/>
        <v>0</v>
      </c>
      <c r="N99" s="26">
        <f t="shared" si="13"/>
        <v>0</v>
      </c>
      <c r="O99" s="203"/>
    </row>
    <row r="100" spans="1:15" ht="33.75">
      <c r="A100" s="182"/>
      <c r="B100" s="193"/>
      <c r="C100" s="243"/>
      <c r="D100" s="104" t="s">
        <v>0</v>
      </c>
      <c r="E100" s="26">
        <f t="shared" si="12"/>
        <v>0</v>
      </c>
      <c r="F100" s="26">
        <f t="shared" si="14"/>
        <v>0</v>
      </c>
      <c r="G100" s="175">
        <f t="shared" si="14"/>
        <v>0</v>
      </c>
      <c r="H100" s="175"/>
      <c r="I100" s="175"/>
      <c r="J100" s="175"/>
      <c r="K100" s="175"/>
      <c r="L100" s="26">
        <f t="shared" si="13"/>
        <v>0</v>
      </c>
      <c r="M100" s="26">
        <f t="shared" si="13"/>
        <v>0</v>
      </c>
      <c r="N100" s="26">
        <f t="shared" si="13"/>
        <v>0</v>
      </c>
      <c r="O100" s="203"/>
    </row>
    <row r="101" spans="1:15" ht="67.5">
      <c r="A101" s="182"/>
      <c r="B101" s="193"/>
      <c r="C101" s="243"/>
      <c r="D101" s="104" t="s">
        <v>300</v>
      </c>
      <c r="E101" s="26">
        <f t="shared" si="12"/>
        <v>0</v>
      </c>
      <c r="F101" s="26">
        <f t="shared" si="14"/>
        <v>0</v>
      </c>
      <c r="G101" s="175">
        <f t="shared" si="14"/>
        <v>0</v>
      </c>
      <c r="H101" s="175"/>
      <c r="I101" s="175"/>
      <c r="J101" s="175"/>
      <c r="K101" s="175"/>
      <c r="L101" s="26">
        <f t="shared" si="13"/>
        <v>0</v>
      </c>
      <c r="M101" s="26">
        <f t="shared" si="13"/>
        <v>0</v>
      </c>
      <c r="N101" s="26">
        <f t="shared" si="13"/>
        <v>0</v>
      </c>
      <c r="O101" s="203"/>
    </row>
    <row r="102" spans="1:15" ht="22.5">
      <c r="A102" s="182"/>
      <c r="B102" s="193"/>
      <c r="C102" s="244"/>
      <c r="D102" s="104" t="s">
        <v>301</v>
      </c>
      <c r="E102" s="26">
        <f t="shared" si="12"/>
        <v>0</v>
      </c>
      <c r="F102" s="26">
        <f t="shared" si="14"/>
        <v>0</v>
      </c>
      <c r="G102" s="175">
        <f t="shared" si="14"/>
        <v>0</v>
      </c>
      <c r="H102" s="175"/>
      <c r="I102" s="175"/>
      <c r="J102" s="175"/>
      <c r="K102" s="175"/>
      <c r="L102" s="26">
        <f t="shared" si="13"/>
        <v>0</v>
      </c>
      <c r="M102" s="26">
        <f t="shared" si="13"/>
        <v>0</v>
      </c>
      <c r="N102" s="26">
        <f t="shared" si="13"/>
        <v>0</v>
      </c>
      <c r="O102" s="203"/>
    </row>
    <row r="103" spans="1:15">
      <c r="A103" s="148" t="s">
        <v>42</v>
      </c>
      <c r="B103" s="170" t="s">
        <v>184</v>
      </c>
      <c r="C103" s="169" t="s">
        <v>303</v>
      </c>
      <c r="D103" s="101" t="s">
        <v>19</v>
      </c>
      <c r="E103" s="27">
        <f t="shared" si="12"/>
        <v>0</v>
      </c>
      <c r="F103" s="27">
        <f>SUM(F104:F107)</f>
        <v>0</v>
      </c>
      <c r="G103" s="147">
        <f>SUM(G104:K107)</f>
        <v>0</v>
      </c>
      <c r="H103" s="147"/>
      <c r="I103" s="147"/>
      <c r="J103" s="147"/>
      <c r="K103" s="147"/>
      <c r="L103" s="27">
        <f>SUM(L104:L107)</f>
        <v>0</v>
      </c>
      <c r="M103" s="27">
        <f>SUM(M104:M107)</f>
        <v>0</v>
      </c>
      <c r="N103" s="27">
        <f>SUM(N104:N107)</f>
        <v>0</v>
      </c>
      <c r="O103" s="167" t="s">
        <v>289</v>
      </c>
    </row>
    <row r="104" spans="1:15" ht="33.75">
      <c r="A104" s="148"/>
      <c r="B104" s="170"/>
      <c r="C104" s="169"/>
      <c r="D104" s="101" t="s">
        <v>24</v>
      </c>
      <c r="E104" s="27">
        <f t="shared" si="12"/>
        <v>0</v>
      </c>
      <c r="F104" s="27">
        <v>0</v>
      </c>
      <c r="G104" s="147"/>
      <c r="H104" s="147"/>
      <c r="I104" s="147"/>
      <c r="J104" s="147"/>
      <c r="K104" s="147"/>
      <c r="L104" s="27"/>
      <c r="M104" s="27"/>
      <c r="N104" s="27"/>
      <c r="O104" s="167"/>
    </row>
    <row r="105" spans="1:15" ht="33.75">
      <c r="A105" s="148"/>
      <c r="B105" s="170"/>
      <c r="C105" s="169"/>
      <c r="D105" s="101" t="s">
        <v>0</v>
      </c>
      <c r="E105" s="27">
        <f t="shared" si="12"/>
        <v>0</v>
      </c>
      <c r="F105" s="27">
        <v>0</v>
      </c>
      <c r="G105" s="147"/>
      <c r="H105" s="147"/>
      <c r="I105" s="147"/>
      <c r="J105" s="147"/>
      <c r="K105" s="147"/>
      <c r="L105" s="27"/>
      <c r="M105" s="27"/>
      <c r="N105" s="27"/>
      <c r="O105" s="167"/>
    </row>
    <row r="106" spans="1:15" ht="67.5">
      <c r="A106" s="148"/>
      <c r="B106" s="170"/>
      <c r="C106" s="169"/>
      <c r="D106" s="101" t="s">
        <v>300</v>
      </c>
      <c r="E106" s="27">
        <f t="shared" si="12"/>
        <v>0</v>
      </c>
      <c r="F106" s="27">
        <v>0</v>
      </c>
      <c r="G106" s="147"/>
      <c r="H106" s="147"/>
      <c r="I106" s="147"/>
      <c r="J106" s="147"/>
      <c r="K106" s="147"/>
      <c r="L106" s="27"/>
      <c r="M106" s="27"/>
      <c r="N106" s="27"/>
      <c r="O106" s="167"/>
    </row>
    <row r="107" spans="1:15" ht="22.5">
      <c r="A107" s="148"/>
      <c r="B107" s="170"/>
      <c r="C107" s="169"/>
      <c r="D107" s="101" t="s">
        <v>301</v>
      </c>
      <c r="E107" s="27">
        <f t="shared" si="12"/>
        <v>0</v>
      </c>
      <c r="F107" s="27">
        <v>0</v>
      </c>
      <c r="G107" s="147"/>
      <c r="H107" s="147"/>
      <c r="I107" s="147"/>
      <c r="J107" s="147"/>
      <c r="K107" s="147"/>
      <c r="L107" s="27"/>
      <c r="M107" s="27"/>
      <c r="N107" s="27"/>
      <c r="O107" s="167"/>
    </row>
    <row r="108" spans="1:15" ht="15" customHeight="1">
      <c r="A108" s="148"/>
      <c r="B108" s="171" t="s">
        <v>297</v>
      </c>
      <c r="C108" s="148"/>
      <c r="D108" s="148"/>
      <c r="E108" s="167" t="s">
        <v>52</v>
      </c>
      <c r="F108" s="167" t="s">
        <v>3</v>
      </c>
      <c r="G108" s="167" t="s">
        <v>2</v>
      </c>
      <c r="H108" s="169" t="s">
        <v>236</v>
      </c>
      <c r="I108" s="169"/>
      <c r="J108" s="169"/>
      <c r="K108" s="169"/>
      <c r="L108" s="167" t="s">
        <v>53</v>
      </c>
      <c r="M108" s="167" t="s">
        <v>54</v>
      </c>
      <c r="N108" s="167" t="s">
        <v>279</v>
      </c>
      <c r="O108" s="167"/>
    </row>
    <row r="109" spans="1:15" ht="22.5">
      <c r="A109" s="148"/>
      <c r="B109" s="171"/>
      <c r="C109" s="148"/>
      <c r="D109" s="148"/>
      <c r="E109" s="167"/>
      <c r="F109" s="167"/>
      <c r="G109" s="167"/>
      <c r="H109" s="91" t="s">
        <v>232</v>
      </c>
      <c r="I109" s="91" t="s">
        <v>233</v>
      </c>
      <c r="J109" s="91" t="s">
        <v>234</v>
      </c>
      <c r="K109" s="91" t="s">
        <v>235</v>
      </c>
      <c r="L109" s="167"/>
      <c r="M109" s="167"/>
      <c r="N109" s="167"/>
      <c r="O109" s="167"/>
    </row>
    <row r="110" spans="1:15">
      <c r="A110" s="148"/>
      <c r="B110" s="171"/>
      <c r="C110" s="148"/>
      <c r="D110" s="148"/>
      <c r="E110" s="93">
        <v>0</v>
      </c>
      <c r="F110" s="93">
        <v>0</v>
      </c>
      <c r="G110" s="100">
        <v>0</v>
      </c>
      <c r="H110" s="93">
        <v>0</v>
      </c>
      <c r="I110" s="93">
        <v>0</v>
      </c>
      <c r="J110" s="93">
        <v>0</v>
      </c>
      <c r="K110" s="93">
        <v>0</v>
      </c>
      <c r="L110" s="93">
        <v>0</v>
      </c>
      <c r="M110" s="93">
        <v>0</v>
      </c>
      <c r="N110" s="93">
        <v>0</v>
      </c>
      <c r="O110" s="167"/>
    </row>
    <row r="111" spans="1:15">
      <c r="A111" s="182" t="s">
        <v>43</v>
      </c>
      <c r="B111" s="193" t="s">
        <v>245</v>
      </c>
      <c r="C111" s="201">
        <v>2024</v>
      </c>
      <c r="D111" s="104" t="s">
        <v>19</v>
      </c>
      <c r="E111" s="26">
        <f t="shared" ref="E111:E120" si="15">F111+G111+L111+M111+N111</f>
        <v>780.6710599999999</v>
      </c>
      <c r="F111" s="26">
        <f>F116</f>
        <v>780.6710599999999</v>
      </c>
      <c r="G111" s="175">
        <f>G116</f>
        <v>0</v>
      </c>
      <c r="H111" s="175"/>
      <c r="I111" s="175"/>
      <c r="J111" s="175"/>
      <c r="K111" s="175"/>
      <c r="L111" s="26">
        <f t="shared" ref="L111:N115" si="16">L116</f>
        <v>0</v>
      </c>
      <c r="M111" s="26">
        <f t="shared" si="16"/>
        <v>0</v>
      </c>
      <c r="N111" s="26">
        <f t="shared" si="16"/>
        <v>0</v>
      </c>
      <c r="O111" s="238" t="s">
        <v>289</v>
      </c>
    </row>
    <row r="112" spans="1:15" ht="33.75">
      <c r="A112" s="182"/>
      <c r="B112" s="193"/>
      <c r="C112" s="201"/>
      <c r="D112" s="104" t="s">
        <v>24</v>
      </c>
      <c r="E112" s="26">
        <f t="shared" si="15"/>
        <v>192.75828999999999</v>
      </c>
      <c r="F112" s="26">
        <f t="shared" ref="F112:G115" si="17">F117</f>
        <v>192.75828999999999</v>
      </c>
      <c r="G112" s="175">
        <f t="shared" si="17"/>
        <v>0</v>
      </c>
      <c r="H112" s="175"/>
      <c r="I112" s="175"/>
      <c r="J112" s="175"/>
      <c r="K112" s="175"/>
      <c r="L112" s="26">
        <f t="shared" si="16"/>
        <v>0</v>
      </c>
      <c r="M112" s="26">
        <f t="shared" si="16"/>
        <v>0</v>
      </c>
      <c r="N112" s="26">
        <f t="shared" si="16"/>
        <v>0</v>
      </c>
      <c r="O112" s="238"/>
    </row>
    <row r="113" spans="1:15" ht="33.75">
      <c r="A113" s="182"/>
      <c r="B113" s="193"/>
      <c r="C113" s="201"/>
      <c r="D113" s="104" t="s">
        <v>0</v>
      </c>
      <c r="E113" s="26">
        <f t="shared" si="15"/>
        <v>578.27486999999996</v>
      </c>
      <c r="F113" s="26">
        <f t="shared" si="17"/>
        <v>578.27486999999996</v>
      </c>
      <c r="G113" s="175">
        <f t="shared" si="17"/>
        <v>0</v>
      </c>
      <c r="H113" s="175"/>
      <c r="I113" s="175"/>
      <c r="J113" s="175"/>
      <c r="K113" s="175"/>
      <c r="L113" s="26">
        <f t="shared" si="16"/>
        <v>0</v>
      </c>
      <c r="M113" s="26">
        <f t="shared" si="16"/>
        <v>0</v>
      </c>
      <c r="N113" s="26">
        <f t="shared" si="16"/>
        <v>0</v>
      </c>
      <c r="O113" s="238"/>
    </row>
    <row r="114" spans="1:15" ht="67.5">
      <c r="A114" s="182"/>
      <c r="B114" s="193"/>
      <c r="C114" s="201"/>
      <c r="D114" s="104" t="s">
        <v>300</v>
      </c>
      <c r="E114" s="26">
        <f t="shared" si="15"/>
        <v>9.6379000000000001</v>
      </c>
      <c r="F114" s="26">
        <f t="shared" si="17"/>
        <v>9.6379000000000001</v>
      </c>
      <c r="G114" s="175">
        <f t="shared" si="17"/>
        <v>0</v>
      </c>
      <c r="H114" s="175"/>
      <c r="I114" s="175"/>
      <c r="J114" s="175"/>
      <c r="K114" s="175"/>
      <c r="L114" s="26">
        <f t="shared" si="16"/>
        <v>0</v>
      </c>
      <c r="M114" s="26">
        <f t="shared" si="16"/>
        <v>0</v>
      </c>
      <c r="N114" s="26">
        <f t="shared" si="16"/>
        <v>0</v>
      </c>
      <c r="O114" s="238"/>
    </row>
    <row r="115" spans="1:15" ht="22.5">
      <c r="A115" s="182"/>
      <c r="B115" s="193"/>
      <c r="C115" s="201"/>
      <c r="D115" s="104" t="s">
        <v>301</v>
      </c>
      <c r="E115" s="26">
        <f t="shared" si="15"/>
        <v>0</v>
      </c>
      <c r="F115" s="26">
        <f t="shared" si="17"/>
        <v>0</v>
      </c>
      <c r="G115" s="175">
        <f t="shared" si="17"/>
        <v>0</v>
      </c>
      <c r="H115" s="175"/>
      <c r="I115" s="175"/>
      <c r="J115" s="175"/>
      <c r="K115" s="175"/>
      <c r="L115" s="26">
        <f t="shared" si="16"/>
        <v>0</v>
      </c>
      <c r="M115" s="26">
        <f t="shared" si="16"/>
        <v>0</v>
      </c>
      <c r="N115" s="26">
        <f t="shared" si="16"/>
        <v>0</v>
      </c>
      <c r="O115" s="238"/>
    </row>
    <row r="116" spans="1:15">
      <c r="A116" s="148" t="s">
        <v>44</v>
      </c>
      <c r="B116" s="170" t="s">
        <v>243</v>
      </c>
      <c r="C116" s="195">
        <v>2024</v>
      </c>
      <c r="D116" s="101" t="s">
        <v>19</v>
      </c>
      <c r="E116" s="27">
        <f t="shared" si="15"/>
        <v>780.6710599999999</v>
      </c>
      <c r="F116" s="27">
        <f>SUM(F117:F120)</f>
        <v>780.6710599999999</v>
      </c>
      <c r="G116" s="147">
        <f>SUM(G117:K120)</f>
        <v>0</v>
      </c>
      <c r="H116" s="147"/>
      <c r="I116" s="147"/>
      <c r="J116" s="147"/>
      <c r="K116" s="147"/>
      <c r="L116" s="27">
        <f>SUM(L117:L120)</f>
        <v>0</v>
      </c>
      <c r="M116" s="27">
        <f>SUM(M117:M120)</f>
        <v>0</v>
      </c>
      <c r="N116" s="27">
        <f>SUM(N117:N120)</f>
        <v>0</v>
      </c>
      <c r="O116" s="167" t="s">
        <v>289</v>
      </c>
    </row>
    <row r="117" spans="1:15" ht="33.75">
      <c r="A117" s="148"/>
      <c r="B117" s="170"/>
      <c r="C117" s="195"/>
      <c r="D117" s="101" t="s">
        <v>24</v>
      </c>
      <c r="E117" s="27">
        <f t="shared" si="15"/>
        <v>192.75828999999999</v>
      </c>
      <c r="F117" s="27">
        <f>402.28324-209.52495</f>
        <v>192.75828999999999</v>
      </c>
      <c r="G117" s="147"/>
      <c r="H117" s="147"/>
      <c r="I117" s="147"/>
      <c r="J117" s="147"/>
      <c r="K117" s="147"/>
      <c r="L117" s="27"/>
      <c r="M117" s="27"/>
      <c r="N117" s="27"/>
      <c r="O117" s="167"/>
    </row>
    <row r="118" spans="1:15" ht="33.75">
      <c r="A118" s="148"/>
      <c r="B118" s="170"/>
      <c r="C118" s="195"/>
      <c r="D118" s="101" t="s">
        <v>0</v>
      </c>
      <c r="E118" s="27">
        <f t="shared" si="15"/>
        <v>578.27486999999996</v>
      </c>
      <c r="F118" s="27">
        <f>1206.81676-628.54189</f>
        <v>578.27486999999996</v>
      </c>
      <c r="G118" s="147"/>
      <c r="H118" s="147"/>
      <c r="I118" s="147"/>
      <c r="J118" s="147"/>
      <c r="K118" s="147"/>
      <c r="L118" s="27"/>
      <c r="M118" s="27"/>
      <c r="N118" s="27"/>
      <c r="O118" s="167"/>
    </row>
    <row r="119" spans="1:15" ht="67.5">
      <c r="A119" s="148"/>
      <c r="B119" s="170"/>
      <c r="C119" s="195"/>
      <c r="D119" s="101" t="s">
        <v>300</v>
      </c>
      <c r="E119" s="27">
        <f t="shared" si="15"/>
        <v>9.6379000000000001</v>
      </c>
      <c r="F119" s="27">
        <v>9.6379000000000001</v>
      </c>
      <c r="G119" s="147"/>
      <c r="H119" s="147"/>
      <c r="I119" s="147"/>
      <c r="J119" s="147"/>
      <c r="K119" s="147"/>
      <c r="L119" s="27"/>
      <c r="M119" s="27"/>
      <c r="N119" s="27"/>
      <c r="O119" s="167"/>
    </row>
    <row r="120" spans="1:15" ht="22.5">
      <c r="A120" s="148"/>
      <c r="B120" s="170"/>
      <c r="C120" s="195"/>
      <c r="D120" s="101" t="s">
        <v>301</v>
      </c>
      <c r="E120" s="27">
        <f t="shared" si="15"/>
        <v>0</v>
      </c>
      <c r="F120" s="27">
        <v>0</v>
      </c>
      <c r="G120" s="147"/>
      <c r="H120" s="147"/>
      <c r="I120" s="147"/>
      <c r="J120" s="147"/>
      <c r="K120" s="147"/>
      <c r="L120" s="27"/>
      <c r="M120" s="27"/>
      <c r="N120" s="27"/>
      <c r="O120" s="167"/>
    </row>
    <row r="121" spans="1:15" ht="15" customHeight="1">
      <c r="A121" s="148"/>
      <c r="B121" s="171" t="s">
        <v>244</v>
      </c>
      <c r="C121" s="148"/>
      <c r="D121" s="148"/>
      <c r="E121" s="167" t="s">
        <v>52</v>
      </c>
      <c r="F121" s="167" t="s">
        <v>3</v>
      </c>
      <c r="G121" s="167" t="s">
        <v>2</v>
      </c>
      <c r="H121" s="169" t="s">
        <v>236</v>
      </c>
      <c r="I121" s="169"/>
      <c r="J121" s="169"/>
      <c r="K121" s="169"/>
      <c r="L121" s="167" t="s">
        <v>53</v>
      </c>
      <c r="M121" s="167" t="s">
        <v>54</v>
      </c>
      <c r="N121" s="167" t="s">
        <v>279</v>
      </c>
      <c r="O121" s="167"/>
    </row>
    <row r="122" spans="1:15" ht="22.5">
      <c r="A122" s="148"/>
      <c r="B122" s="171"/>
      <c r="C122" s="148"/>
      <c r="D122" s="148"/>
      <c r="E122" s="167"/>
      <c r="F122" s="167"/>
      <c r="G122" s="167"/>
      <c r="H122" s="91" t="s">
        <v>232</v>
      </c>
      <c r="I122" s="91" t="s">
        <v>233</v>
      </c>
      <c r="J122" s="91" t="s">
        <v>234</v>
      </c>
      <c r="K122" s="91" t="s">
        <v>235</v>
      </c>
      <c r="L122" s="167"/>
      <c r="M122" s="167"/>
      <c r="N122" s="167"/>
      <c r="O122" s="167"/>
    </row>
    <row r="123" spans="1:15">
      <c r="A123" s="148"/>
      <c r="B123" s="171"/>
      <c r="C123" s="148"/>
      <c r="D123" s="148"/>
      <c r="E123" s="93">
        <v>270</v>
      </c>
      <c r="F123" s="93">
        <v>270</v>
      </c>
      <c r="G123" s="93">
        <v>0</v>
      </c>
      <c r="H123" s="93">
        <v>0</v>
      </c>
      <c r="I123" s="93">
        <v>0</v>
      </c>
      <c r="J123" s="93">
        <v>0</v>
      </c>
      <c r="K123" s="93">
        <v>0</v>
      </c>
      <c r="L123" s="93">
        <v>0</v>
      </c>
      <c r="M123" s="93">
        <v>0</v>
      </c>
      <c r="N123" s="93">
        <v>0</v>
      </c>
      <c r="O123" s="167"/>
    </row>
    <row r="124" spans="1:15" ht="15" customHeight="1">
      <c r="A124" s="182" t="s">
        <v>46</v>
      </c>
      <c r="B124" s="193" t="s">
        <v>231</v>
      </c>
      <c r="C124" s="194">
        <v>2024</v>
      </c>
      <c r="D124" s="104" t="s">
        <v>19</v>
      </c>
      <c r="E124" s="26">
        <f t="shared" ref="E124:E133" si="18">F124+G124+L124+M124+N124</f>
        <v>152.88749999999999</v>
      </c>
      <c r="F124" s="26">
        <f>F129</f>
        <v>152.88749999999999</v>
      </c>
      <c r="G124" s="175">
        <f>G129</f>
        <v>0</v>
      </c>
      <c r="H124" s="175"/>
      <c r="I124" s="175"/>
      <c r="J124" s="175"/>
      <c r="K124" s="175"/>
      <c r="L124" s="26">
        <f t="shared" ref="L124:N128" si="19">L129</f>
        <v>0</v>
      </c>
      <c r="M124" s="26">
        <f t="shared" si="19"/>
        <v>0</v>
      </c>
      <c r="N124" s="26">
        <f t="shared" si="19"/>
        <v>0</v>
      </c>
      <c r="O124" s="201" t="s">
        <v>289</v>
      </c>
    </row>
    <row r="125" spans="1:15" ht="33.75">
      <c r="A125" s="182"/>
      <c r="B125" s="193"/>
      <c r="C125" s="194"/>
      <c r="D125" s="104" t="s">
        <v>24</v>
      </c>
      <c r="E125" s="26">
        <f t="shared" si="18"/>
        <v>37.75</v>
      </c>
      <c r="F125" s="26">
        <f t="shared" ref="F125:G128" si="20">F130</f>
        <v>37.75</v>
      </c>
      <c r="G125" s="175">
        <f t="shared" si="20"/>
        <v>0</v>
      </c>
      <c r="H125" s="175"/>
      <c r="I125" s="175"/>
      <c r="J125" s="175"/>
      <c r="K125" s="175"/>
      <c r="L125" s="26">
        <f t="shared" si="19"/>
        <v>0</v>
      </c>
      <c r="M125" s="26">
        <f t="shared" si="19"/>
        <v>0</v>
      </c>
      <c r="N125" s="26">
        <f t="shared" si="19"/>
        <v>0</v>
      </c>
      <c r="O125" s="201"/>
    </row>
    <row r="126" spans="1:15" ht="33.75">
      <c r="A126" s="182"/>
      <c r="B126" s="193"/>
      <c r="C126" s="194"/>
      <c r="D126" s="104" t="s">
        <v>0</v>
      </c>
      <c r="E126" s="26">
        <f t="shared" si="18"/>
        <v>113.25</v>
      </c>
      <c r="F126" s="26">
        <f t="shared" si="20"/>
        <v>113.25</v>
      </c>
      <c r="G126" s="175">
        <f t="shared" si="20"/>
        <v>0</v>
      </c>
      <c r="H126" s="175"/>
      <c r="I126" s="175"/>
      <c r="J126" s="175"/>
      <c r="K126" s="175"/>
      <c r="L126" s="26">
        <f t="shared" si="19"/>
        <v>0</v>
      </c>
      <c r="M126" s="26">
        <f t="shared" si="19"/>
        <v>0</v>
      </c>
      <c r="N126" s="26">
        <f t="shared" si="19"/>
        <v>0</v>
      </c>
      <c r="O126" s="201"/>
    </row>
    <row r="127" spans="1:15" ht="67.5">
      <c r="A127" s="182"/>
      <c r="B127" s="193"/>
      <c r="C127" s="194"/>
      <c r="D127" s="104" t="s">
        <v>300</v>
      </c>
      <c r="E127" s="26">
        <f t="shared" si="18"/>
        <v>1.8875</v>
      </c>
      <c r="F127" s="26">
        <f t="shared" si="20"/>
        <v>1.8875</v>
      </c>
      <c r="G127" s="175">
        <f t="shared" si="20"/>
        <v>0</v>
      </c>
      <c r="H127" s="175"/>
      <c r="I127" s="175"/>
      <c r="J127" s="175"/>
      <c r="K127" s="175"/>
      <c r="L127" s="26">
        <f t="shared" si="19"/>
        <v>0</v>
      </c>
      <c r="M127" s="26">
        <f t="shared" si="19"/>
        <v>0</v>
      </c>
      <c r="N127" s="26">
        <f t="shared" si="19"/>
        <v>0</v>
      </c>
      <c r="O127" s="201"/>
    </row>
    <row r="128" spans="1:15" ht="22.5">
      <c r="A128" s="182"/>
      <c r="B128" s="193"/>
      <c r="C128" s="194"/>
      <c r="D128" s="104" t="s">
        <v>301</v>
      </c>
      <c r="E128" s="26">
        <f t="shared" si="18"/>
        <v>0</v>
      </c>
      <c r="F128" s="26">
        <f t="shared" si="20"/>
        <v>0</v>
      </c>
      <c r="G128" s="175">
        <f t="shared" si="20"/>
        <v>0</v>
      </c>
      <c r="H128" s="175"/>
      <c r="I128" s="175"/>
      <c r="J128" s="175"/>
      <c r="K128" s="175"/>
      <c r="L128" s="26">
        <f t="shared" si="19"/>
        <v>0</v>
      </c>
      <c r="M128" s="26">
        <f t="shared" si="19"/>
        <v>0</v>
      </c>
      <c r="N128" s="26">
        <f t="shared" si="19"/>
        <v>0</v>
      </c>
      <c r="O128" s="201"/>
    </row>
    <row r="129" spans="1:15" ht="15" customHeight="1">
      <c r="A129" s="148" t="s">
        <v>47</v>
      </c>
      <c r="B129" s="170" t="s">
        <v>272</v>
      </c>
      <c r="C129" s="169">
        <v>2024</v>
      </c>
      <c r="D129" s="101" t="s">
        <v>19</v>
      </c>
      <c r="E129" s="27">
        <f t="shared" si="18"/>
        <v>152.88749999999999</v>
      </c>
      <c r="F129" s="27">
        <f>SUM(F130:F133)</f>
        <v>152.88749999999999</v>
      </c>
      <c r="G129" s="147">
        <f>SUM(G130:K133)</f>
        <v>0</v>
      </c>
      <c r="H129" s="147"/>
      <c r="I129" s="147"/>
      <c r="J129" s="147"/>
      <c r="K129" s="147"/>
      <c r="L129" s="27">
        <f>SUM(L130:L133)</f>
        <v>0</v>
      </c>
      <c r="M129" s="27">
        <f>SUM(M130:M133)</f>
        <v>0</v>
      </c>
      <c r="N129" s="27">
        <f>SUM(N130:N133)</f>
        <v>0</v>
      </c>
      <c r="O129" s="167" t="s">
        <v>289</v>
      </c>
    </row>
    <row r="130" spans="1:15" ht="33.75">
      <c r="A130" s="148"/>
      <c r="B130" s="170"/>
      <c r="C130" s="169"/>
      <c r="D130" s="101" t="s">
        <v>24</v>
      </c>
      <c r="E130" s="27">
        <f t="shared" si="18"/>
        <v>37.75</v>
      </c>
      <c r="F130" s="27">
        <v>37.75</v>
      </c>
      <c r="G130" s="147"/>
      <c r="H130" s="147"/>
      <c r="I130" s="147"/>
      <c r="J130" s="147"/>
      <c r="K130" s="147"/>
      <c r="L130" s="27"/>
      <c r="M130" s="27"/>
      <c r="N130" s="27"/>
      <c r="O130" s="167"/>
    </row>
    <row r="131" spans="1:15" ht="33.75">
      <c r="A131" s="148"/>
      <c r="B131" s="170"/>
      <c r="C131" s="169"/>
      <c r="D131" s="101" t="s">
        <v>0</v>
      </c>
      <c r="E131" s="27">
        <f t="shared" si="18"/>
        <v>113.25</v>
      </c>
      <c r="F131" s="27">
        <v>113.25</v>
      </c>
      <c r="G131" s="147"/>
      <c r="H131" s="147"/>
      <c r="I131" s="147"/>
      <c r="J131" s="147"/>
      <c r="K131" s="147"/>
      <c r="L131" s="27"/>
      <c r="M131" s="27"/>
      <c r="N131" s="27"/>
      <c r="O131" s="167"/>
    </row>
    <row r="132" spans="1:15" ht="67.5">
      <c r="A132" s="148"/>
      <c r="B132" s="170"/>
      <c r="C132" s="169"/>
      <c r="D132" s="101" t="s">
        <v>300</v>
      </c>
      <c r="E132" s="27">
        <f t="shared" si="18"/>
        <v>1.8875</v>
      </c>
      <c r="F132" s="27">
        <v>1.8875</v>
      </c>
      <c r="G132" s="147"/>
      <c r="H132" s="147"/>
      <c r="I132" s="147"/>
      <c r="J132" s="147"/>
      <c r="K132" s="147"/>
      <c r="L132" s="27"/>
      <c r="M132" s="27"/>
      <c r="N132" s="27"/>
      <c r="O132" s="167"/>
    </row>
    <row r="133" spans="1:15" ht="22.5">
      <c r="A133" s="148"/>
      <c r="B133" s="170"/>
      <c r="C133" s="169"/>
      <c r="D133" s="101" t="s">
        <v>301</v>
      </c>
      <c r="E133" s="27">
        <f t="shared" si="18"/>
        <v>0</v>
      </c>
      <c r="F133" s="27">
        <v>0</v>
      </c>
      <c r="G133" s="147"/>
      <c r="H133" s="147"/>
      <c r="I133" s="147"/>
      <c r="J133" s="147"/>
      <c r="K133" s="147"/>
      <c r="L133" s="27"/>
      <c r="M133" s="27"/>
      <c r="N133" s="27"/>
      <c r="O133" s="167"/>
    </row>
    <row r="134" spans="1:15" ht="15" customHeight="1">
      <c r="A134" s="148"/>
      <c r="B134" s="171" t="s">
        <v>240</v>
      </c>
      <c r="C134" s="148"/>
      <c r="D134" s="148"/>
      <c r="E134" s="167" t="s">
        <v>52</v>
      </c>
      <c r="F134" s="167" t="s">
        <v>3</v>
      </c>
      <c r="G134" s="167" t="s">
        <v>2</v>
      </c>
      <c r="H134" s="169" t="s">
        <v>236</v>
      </c>
      <c r="I134" s="169"/>
      <c r="J134" s="169"/>
      <c r="K134" s="169"/>
      <c r="L134" s="167" t="s">
        <v>53</v>
      </c>
      <c r="M134" s="167" t="s">
        <v>54</v>
      </c>
      <c r="N134" s="167" t="s">
        <v>279</v>
      </c>
      <c r="O134" s="167"/>
    </row>
    <row r="135" spans="1:15" ht="22.5">
      <c r="A135" s="148"/>
      <c r="B135" s="171"/>
      <c r="C135" s="148"/>
      <c r="D135" s="148"/>
      <c r="E135" s="167"/>
      <c r="F135" s="167"/>
      <c r="G135" s="167"/>
      <c r="H135" s="91" t="s">
        <v>232</v>
      </c>
      <c r="I135" s="91" t="s">
        <v>233</v>
      </c>
      <c r="J135" s="91" t="s">
        <v>234</v>
      </c>
      <c r="K135" s="91" t="s">
        <v>235</v>
      </c>
      <c r="L135" s="167"/>
      <c r="M135" s="167"/>
      <c r="N135" s="167"/>
      <c r="O135" s="167"/>
    </row>
    <row r="136" spans="1:15" ht="30" customHeight="1">
      <c r="A136" s="148"/>
      <c r="B136" s="171"/>
      <c r="C136" s="148"/>
      <c r="D136" s="148"/>
      <c r="E136" s="93">
        <v>7</v>
      </c>
      <c r="F136" s="93">
        <v>7</v>
      </c>
      <c r="G136" s="93">
        <v>0</v>
      </c>
      <c r="H136" s="93">
        <v>0</v>
      </c>
      <c r="I136" s="93">
        <v>0</v>
      </c>
      <c r="J136" s="93">
        <v>0</v>
      </c>
      <c r="K136" s="93">
        <v>0</v>
      </c>
      <c r="L136" s="93">
        <v>0</v>
      </c>
      <c r="M136" s="93">
        <v>0</v>
      </c>
      <c r="N136" s="93">
        <v>0</v>
      </c>
      <c r="O136" s="167"/>
    </row>
    <row r="137" spans="1:15">
      <c r="A137" s="182" t="s">
        <v>149</v>
      </c>
      <c r="B137" s="193" t="s">
        <v>64</v>
      </c>
      <c r="C137" s="194"/>
      <c r="D137" s="104" t="s">
        <v>19</v>
      </c>
      <c r="E137" s="194" t="s">
        <v>56</v>
      </c>
      <c r="F137" s="194"/>
      <c r="G137" s="194"/>
      <c r="H137" s="194"/>
      <c r="I137" s="194"/>
      <c r="J137" s="194"/>
      <c r="K137" s="194"/>
      <c r="L137" s="194"/>
      <c r="M137" s="194"/>
      <c r="N137" s="194"/>
      <c r="O137" s="209"/>
    </row>
    <row r="138" spans="1:15" ht="33.75">
      <c r="A138" s="182"/>
      <c r="B138" s="193"/>
      <c r="C138" s="194"/>
      <c r="D138" s="104" t="s">
        <v>24</v>
      </c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209"/>
    </row>
    <row r="139" spans="1:15" ht="33.75">
      <c r="A139" s="182"/>
      <c r="B139" s="193"/>
      <c r="C139" s="194"/>
      <c r="D139" s="104" t="s">
        <v>0</v>
      </c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209"/>
    </row>
    <row r="140" spans="1:15" ht="67.5">
      <c r="A140" s="182"/>
      <c r="B140" s="193"/>
      <c r="C140" s="194"/>
      <c r="D140" s="104" t="s">
        <v>300</v>
      </c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209"/>
    </row>
    <row r="141" spans="1:15" ht="22.5">
      <c r="A141" s="182"/>
      <c r="B141" s="193"/>
      <c r="C141" s="194"/>
      <c r="D141" s="104" t="s">
        <v>301</v>
      </c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209"/>
    </row>
    <row r="142" spans="1:15" ht="15" customHeight="1">
      <c r="A142" s="148" t="s">
        <v>204</v>
      </c>
      <c r="B142" s="170" t="s">
        <v>65</v>
      </c>
      <c r="C142" s="169"/>
      <c r="D142" s="101" t="s">
        <v>19</v>
      </c>
      <c r="E142" s="169" t="s">
        <v>56</v>
      </c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spans="1:15" ht="33.75">
      <c r="A143" s="148"/>
      <c r="B143" s="170"/>
      <c r="C143" s="169"/>
      <c r="D143" s="101" t="s">
        <v>24</v>
      </c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spans="1:15" ht="33.75">
      <c r="A144" s="148"/>
      <c r="B144" s="170"/>
      <c r="C144" s="169"/>
      <c r="D144" s="101" t="s">
        <v>0</v>
      </c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spans="1:15" ht="67.5">
      <c r="A145" s="148"/>
      <c r="B145" s="170"/>
      <c r="C145" s="169"/>
      <c r="D145" s="101" t="s">
        <v>300</v>
      </c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spans="1:15" ht="22.5">
      <c r="A146" s="148"/>
      <c r="B146" s="170"/>
      <c r="C146" s="169"/>
      <c r="D146" s="101" t="s">
        <v>301</v>
      </c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spans="1:15" ht="15" customHeight="1">
      <c r="A147" s="148"/>
      <c r="B147" s="171" t="s">
        <v>185</v>
      </c>
      <c r="C147" s="148"/>
      <c r="D147" s="148"/>
      <c r="E147" s="167" t="s">
        <v>52</v>
      </c>
      <c r="F147" s="167" t="s">
        <v>3</v>
      </c>
      <c r="G147" s="167" t="s">
        <v>2</v>
      </c>
      <c r="H147" s="169" t="s">
        <v>236</v>
      </c>
      <c r="I147" s="169"/>
      <c r="J147" s="169"/>
      <c r="K147" s="169"/>
      <c r="L147" s="167" t="s">
        <v>53</v>
      </c>
      <c r="M147" s="167" t="s">
        <v>54</v>
      </c>
      <c r="N147" s="167" t="s">
        <v>279</v>
      </c>
      <c r="O147" s="169"/>
    </row>
    <row r="148" spans="1:15" ht="22.5">
      <c r="A148" s="148"/>
      <c r="B148" s="171"/>
      <c r="C148" s="148"/>
      <c r="D148" s="148"/>
      <c r="E148" s="167"/>
      <c r="F148" s="167"/>
      <c r="G148" s="167"/>
      <c r="H148" s="91" t="s">
        <v>232</v>
      </c>
      <c r="I148" s="91" t="s">
        <v>233</v>
      </c>
      <c r="J148" s="91" t="s">
        <v>234</v>
      </c>
      <c r="K148" s="91" t="s">
        <v>235</v>
      </c>
      <c r="L148" s="167"/>
      <c r="M148" s="167"/>
      <c r="N148" s="167"/>
      <c r="O148" s="169"/>
    </row>
    <row r="149" spans="1:15">
      <c r="A149" s="148"/>
      <c r="B149" s="171"/>
      <c r="C149" s="148"/>
      <c r="D149" s="148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169"/>
    </row>
    <row r="150" spans="1:15">
      <c r="A150" s="215" t="s">
        <v>25</v>
      </c>
      <c r="B150" s="215"/>
      <c r="C150" s="215" t="s">
        <v>303</v>
      </c>
      <c r="D150" s="41" t="s">
        <v>19</v>
      </c>
      <c r="E150" s="28">
        <f>E6+E19+E98+E111+E124+E77+E64</f>
        <v>342415.32751999999</v>
      </c>
      <c r="F150" s="28">
        <f>F6+F19+F98+F111+F124+F77+F64</f>
        <v>124842.65967999998</v>
      </c>
      <c r="G150" s="29">
        <f>G6+G19+G98+G111+G124+G77+G64</f>
        <v>49083.667839999995</v>
      </c>
      <c r="H150" s="30"/>
      <c r="I150" s="30"/>
      <c r="J150" s="30"/>
      <c r="K150" s="31"/>
      <c r="L150" s="28">
        <f>L6+L19+L98+L111+L124+L77</f>
        <v>52554</v>
      </c>
      <c r="M150" s="28">
        <f>M6+M19+M98+M111+M124+M77</f>
        <v>57967.5</v>
      </c>
      <c r="N150" s="28">
        <f>N6+N19+N98+N111+N124+N77</f>
        <v>57967.5</v>
      </c>
      <c r="O150" s="215"/>
    </row>
    <row r="151" spans="1:15" ht="33.75">
      <c r="A151" s="215"/>
      <c r="B151" s="215"/>
      <c r="C151" s="215"/>
      <c r="D151" s="41" t="s">
        <v>24</v>
      </c>
      <c r="E151" s="28">
        <f>E7+E20+E99+E112+E125+E78+E65</f>
        <v>4060.5082899999998</v>
      </c>
      <c r="F151" s="28">
        <f t="shared" ref="F151:G154" si="21">F7+F20+F99+F112+F125+F78+F65</f>
        <v>3911.5082899999998</v>
      </c>
      <c r="G151" s="29">
        <f t="shared" si="21"/>
        <v>149</v>
      </c>
      <c r="H151" s="30"/>
      <c r="I151" s="30"/>
      <c r="J151" s="30"/>
      <c r="K151" s="31"/>
      <c r="L151" s="28">
        <f t="shared" ref="L151:N154" si="22">L7+L20+L99+L112+L125+L78</f>
        <v>0</v>
      </c>
      <c r="M151" s="28">
        <f t="shared" si="22"/>
        <v>0</v>
      </c>
      <c r="N151" s="28">
        <f t="shared" si="22"/>
        <v>0</v>
      </c>
      <c r="O151" s="215"/>
    </row>
    <row r="152" spans="1:15" ht="33.75">
      <c r="A152" s="215"/>
      <c r="B152" s="215"/>
      <c r="C152" s="215"/>
      <c r="D152" s="41" t="s">
        <v>0</v>
      </c>
      <c r="E152" s="28">
        <f>E8+E21+E100+E113+E126+E79+E66</f>
        <v>691.52486999999996</v>
      </c>
      <c r="F152" s="28">
        <f t="shared" si="21"/>
        <v>691.52486999999996</v>
      </c>
      <c r="G152" s="29">
        <f t="shared" si="21"/>
        <v>0</v>
      </c>
      <c r="H152" s="30"/>
      <c r="I152" s="30"/>
      <c r="J152" s="30"/>
      <c r="K152" s="31"/>
      <c r="L152" s="28">
        <f t="shared" si="22"/>
        <v>0</v>
      </c>
      <c r="M152" s="28">
        <f t="shared" si="22"/>
        <v>0</v>
      </c>
      <c r="N152" s="28">
        <f t="shared" si="22"/>
        <v>0</v>
      </c>
      <c r="O152" s="215"/>
    </row>
    <row r="153" spans="1:15" ht="67.5">
      <c r="A153" s="215"/>
      <c r="B153" s="215"/>
      <c r="C153" s="215"/>
      <c r="D153" s="41" t="s">
        <v>300</v>
      </c>
      <c r="E153" s="28">
        <f>E9+E22+E101+E114+E127+E80+E67</f>
        <v>337663.29436</v>
      </c>
      <c r="F153" s="28">
        <f t="shared" si="21"/>
        <v>120239.62651999999</v>
      </c>
      <c r="G153" s="29">
        <f t="shared" si="21"/>
        <v>48934.667839999995</v>
      </c>
      <c r="H153" s="30"/>
      <c r="I153" s="30"/>
      <c r="J153" s="30"/>
      <c r="K153" s="31"/>
      <c r="L153" s="28">
        <f t="shared" si="22"/>
        <v>52554</v>
      </c>
      <c r="M153" s="28">
        <f t="shared" si="22"/>
        <v>57967.5</v>
      </c>
      <c r="N153" s="28">
        <f t="shared" si="22"/>
        <v>57967.5</v>
      </c>
      <c r="O153" s="215"/>
    </row>
    <row r="154" spans="1:15" ht="22.5">
      <c r="A154" s="215"/>
      <c r="B154" s="215"/>
      <c r="C154" s="215"/>
      <c r="D154" s="41" t="s">
        <v>301</v>
      </c>
      <c r="E154" s="28">
        <f>E10+E23+E102+E115+E128+E81+E68</f>
        <v>0</v>
      </c>
      <c r="F154" s="28">
        <f t="shared" si="21"/>
        <v>0</v>
      </c>
      <c r="G154" s="29">
        <f t="shared" si="21"/>
        <v>0</v>
      </c>
      <c r="H154" s="30"/>
      <c r="I154" s="30"/>
      <c r="J154" s="30"/>
      <c r="K154" s="31"/>
      <c r="L154" s="28">
        <f t="shared" si="22"/>
        <v>0</v>
      </c>
      <c r="M154" s="28">
        <f t="shared" si="22"/>
        <v>0</v>
      </c>
      <c r="N154" s="28">
        <f t="shared" si="22"/>
        <v>0</v>
      </c>
      <c r="O154" s="215"/>
    </row>
  </sheetData>
  <mergeCells count="324">
    <mergeCell ref="C142:C146"/>
    <mergeCell ref="O142:O149"/>
    <mergeCell ref="N16:N17"/>
    <mergeCell ref="N29:N30"/>
    <mergeCell ref="N37:N38"/>
    <mergeCell ref="O137:O141"/>
    <mergeCell ref="E137:N141"/>
    <mergeCell ref="E142:N146"/>
    <mergeCell ref="L134:L135"/>
    <mergeCell ref="N108:N109"/>
    <mergeCell ref="N121:N122"/>
    <mergeCell ref="O24:O31"/>
    <mergeCell ref="O32:O39"/>
    <mergeCell ref="O40:O47"/>
    <mergeCell ref="O48:O55"/>
    <mergeCell ref="O56:O63"/>
    <mergeCell ref="O103:O110"/>
    <mergeCell ref="O116:O123"/>
    <mergeCell ref="O129:O136"/>
    <mergeCell ref="M29:M30"/>
    <mergeCell ref="G27:K27"/>
    <mergeCell ref="G28:K28"/>
    <mergeCell ref="N147:N148"/>
    <mergeCell ref="E108:E109"/>
    <mergeCell ref="O150:O154"/>
    <mergeCell ref="C124:C128"/>
    <mergeCell ref="O124:O128"/>
    <mergeCell ref="C53:C55"/>
    <mergeCell ref="D53:D55"/>
    <mergeCell ref="E53:E54"/>
    <mergeCell ref="C48:C52"/>
    <mergeCell ref="G53:G54"/>
    <mergeCell ref="H53:K53"/>
    <mergeCell ref="L53:L54"/>
    <mergeCell ref="M53:M54"/>
    <mergeCell ref="C98:C102"/>
    <mergeCell ref="M134:M135"/>
    <mergeCell ref="G132:K132"/>
    <mergeCell ref="G111:K111"/>
    <mergeCell ref="G60:K60"/>
    <mergeCell ref="G61:G62"/>
    <mergeCell ref="H61:K61"/>
    <mergeCell ref="E61:E62"/>
    <mergeCell ref="C147:C149"/>
    <mergeCell ref="D147:D149"/>
    <mergeCell ref="C137:C141"/>
    <mergeCell ref="N134:N135"/>
    <mergeCell ref="O82:O88"/>
    <mergeCell ref="E95:E96"/>
    <mergeCell ref="E74:E75"/>
    <mergeCell ref="H74:K74"/>
    <mergeCell ref="L147:L148"/>
    <mergeCell ref="B3:B4"/>
    <mergeCell ref="C3:C4"/>
    <mergeCell ref="E3:E4"/>
    <mergeCell ref="H16:K16"/>
    <mergeCell ref="G19:K19"/>
    <mergeCell ref="G20:K20"/>
    <mergeCell ref="G21:K21"/>
    <mergeCell ref="G22:K22"/>
    <mergeCell ref="B37:B39"/>
    <mergeCell ref="C37:C39"/>
    <mergeCell ref="L37:L38"/>
    <mergeCell ref="B77:B81"/>
    <mergeCell ref="B82:B86"/>
    <mergeCell ref="B90:B94"/>
    <mergeCell ref="B64:B68"/>
    <mergeCell ref="C56:C60"/>
    <mergeCell ref="C61:C63"/>
    <mergeCell ref="D61:D63"/>
    <mergeCell ref="B142:B146"/>
    <mergeCell ref="B108:B110"/>
    <mergeCell ref="A1:A5"/>
    <mergeCell ref="B11:B15"/>
    <mergeCell ref="C16:C18"/>
    <mergeCell ref="D16:D18"/>
    <mergeCell ref="A24:A31"/>
    <mergeCell ref="B1:O1"/>
    <mergeCell ref="E16:E17"/>
    <mergeCell ref="L16:L17"/>
    <mergeCell ref="M16:M17"/>
    <mergeCell ref="C19:C23"/>
    <mergeCell ref="O19:O23"/>
    <mergeCell ref="G23:K23"/>
    <mergeCell ref="O11:O18"/>
    <mergeCell ref="F16:F17"/>
    <mergeCell ref="D3:D4"/>
    <mergeCell ref="G3:N3"/>
    <mergeCell ref="O3:O4"/>
    <mergeCell ref="G4:K4"/>
    <mergeCell ref="G5:K5"/>
    <mergeCell ref="G6:K6"/>
    <mergeCell ref="G7:K7"/>
    <mergeCell ref="G8:K8"/>
    <mergeCell ref="G9:K9"/>
    <mergeCell ref="G10:K10"/>
    <mergeCell ref="M37:M38"/>
    <mergeCell ref="C29:C31"/>
    <mergeCell ref="D29:D31"/>
    <mergeCell ref="E29:E30"/>
    <mergeCell ref="L29:L30"/>
    <mergeCell ref="B6:B10"/>
    <mergeCell ref="O6:O10"/>
    <mergeCell ref="C11:C15"/>
    <mergeCell ref="B16:B18"/>
    <mergeCell ref="G12:K12"/>
    <mergeCell ref="G13:K13"/>
    <mergeCell ref="G25:K25"/>
    <mergeCell ref="G26:K26"/>
    <mergeCell ref="C32:C36"/>
    <mergeCell ref="B24:B28"/>
    <mergeCell ref="C24:C28"/>
    <mergeCell ref="G24:K24"/>
    <mergeCell ref="G29:G30"/>
    <mergeCell ref="H29:K29"/>
    <mergeCell ref="F29:F30"/>
    <mergeCell ref="G11:K11"/>
    <mergeCell ref="G15:K15"/>
    <mergeCell ref="G16:G17"/>
    <mergeCell ref="G14:K14"/>
    <mergeCell ref="A103:A110"/>
    <mergeCell ref="B53:B55"/>
    <mergeCell ref="B56:B60"/>
    <mergeCell ref="B87:B89"/>
    <mergeCell ref="A6:A10"/>
    <mergeCell ref="A11:A18"/>
    <mergeCell ref="A19:A23"/>
    <mergeCell ref="C6:C10"/>
    <mergeCell ref="C45:C47"/>
    <mergeCell ref="C40:C44"/>
    <mergeCell ref="B19:B23"/>
    <mergeCell ref="B29:B31"/>
    <mergeCell ref="A77:A81"/>
    <mergeCell ref="A56:A63"/>
    <mergeCell ref="A48:A55"/>
    <mergeCell ref="A32:A39"/>
    <mergeCell ref="A40:A47"/>
    <mergeCell ref="B48:B52"/>
    <mergeCell ref="B45:B47"/>
    <mergeCell ref="A82:A89"/>
    <mergeCell ref="A90:A97"/>
    <mergeCell ref="A64:A68"/>
    <mergeCell ref="A69:A76"/>
    <mergeCell ref="B32:B36"/>
    <mergeCell ref="B95:B97"/>
    <mergeCell ref="B74:B76"/>
    <mergeCell ref="C74:C76"/>
    <mergeCell ref="D74:D76"/>
    <mergeCell ref="B69:B73"/>
    <mergeCell ref="M147:M148"/>
    <mergeCell ref="L45:L46"/>
    <mergeCell ref="L61:L62"/>
    <mergeCell ref="M61:M62"/>
    <mergeCell ref="L108:L109"/>
    <mergeCell ref="M108:M109"/>
    <mergeCell ref="L121:L122"/>
    <mergeCell ref="M121:M122"/>
    <mergeCell ref="L95:L96"/>
    <mergeCell ref="M95:M96"/>
    <mergeCell ref="M45:M46"/>
    <mergeCell ref="L74:L75"/>
    <mergeCell ref="M74:M75"/>
    <mergeCell ref="F134:F135"/>
    <mergeCell ref="F147:F148"/>
    <mergeCell ref="F53:F54"/>
    <mergeCell ref="F61:F62"/>
    <mergeCell ref="D108:D110"/>
    <mergeCell ref="F87:F88"/>
    <mergeCell ref="A150:B154"/>
    <mergeCell ref="A98:A102"/>
    <mergeCell ref="B98:B102"/>
    <mergeCell ref="A142:A149"/>
    <mergeCell ref="E134:E135"/>
    <mergeCell ref="A124:A128"/>
    <mergeCell ref="A129:A136"/>
    <mergeCell ref="C129:C133"/>
    <mergeCell ref="A137:A141"/>
    <mergeCell ref="B134:B136"/>
    <mergeCell ref="C134:C136"/>
    <mergeCell ref="D134:D136"/>
    <mergeCell ref="C150:C154"/>
    <mergeCell ref="E147:E148"/>
    <mergeCell ref="B129:B133"/>
    <mergeCell ref="B124:B128"/>
    <mergeCell ref="B147:B149"/>
    <mergeCell ref="B137:B141"/>
    <mergeCell ref="B111:B115"/>
    <mergeCell ref="C111:C115"/>
    <mergeCell ref="A116:A123"/>
    <mergeCell ref="B116:B120"/>
    <mergeCell ref="B121:B123"/>
    <mergeCell ref="A111:A115"/>
    <mergeCell ref="O98:O102"/>
    <mergeCell ref="B103:B107"/>
    <mergeCell ref="C103:C107"/>
    <mergeCell ref="G98:K98"/>
    <mergeCell ref="G99:K99"/>
    <mergeCell ref="G100:K100"/>
    <mergeCell ref="G101:K101"/>
    <mergeCell ref="G102:K102"/>
    <mergeCell ref="G103:K103"/>
    <mergeCell ref="G104:K104"/>
    <mergeCell ref="G105:K105"/>
    <mergeCell ref="G106:K106"/>
    <mergeCell ref="G107:K107"/>
    <mergeCell ref="O111:O115"/>
    <mergeCell ref="G112:K112"/>
    <mergeCell ref="G113:K113"/>
    <mergeCell ref="G114:K114"/>
    <mergeCell ref="G115:K115"/>
    <mergeCell ref="C108:C110"/>
    <mergeCell ref="G133:K133"/>
    <mergeCell ref="G134:G135"/>
    <mergeCell ref="H134:K134"/>
    <mergeCell ref="G108:G109"/>
    <mergeCell ref="H108:K108"/>
    <mergeCell ref="C116:C120"/>
    <mergeCell ref="G116:K116"/>
    <mergeCell ref="G117:K117"/>
    <mergeCell ref="G118:K118"/>
    <mergeCell ref="G119:K119"/>
    <mergeCell ref="G120:K120"/>
    <mergeCell ref="C121:C123"/>
    <mergeCell ref="D121:D123"/>
    <mergeCell ref="E121:E122"/>
    <mergeCell ref="G121:G122"/>
    <mergeCell ref="H121:K121"/>
    <mergeCell ref="F108:F109"/>
    <mergeCell ref="F121:F122"/>
    <mergeCell ref="O64:O68"/>
    <mergeCell ref="G65:K65"/>
    <mergeCell ref="B40:B44"/>
    <mergeCell ref="H45:K45"/>
    <mergeCell ref="G32:K32"/>
    <mergeCell ref="G33:K33"/>
    <mergeCell ref="G34:K34"/>
    <mergeCell ref="G35:K35"/>
    <mergeCell ref="G36:K36"/>
    <mergeCell ref="G37:G38"/>
    <mergeCell ref="D37:D39"/>
    <mergeCell ref="D45:D47"/>
    <mergeCell ref="E45:E46"/>
    <mergeCell ref="G40:K40"/>
    <mergeCell ref="G41:K41"/>
    <mergeCell ref="H37:K37"/>
    <mergeCell ref="E37:E38"/>
    <mergeCell ref="G42:K42"/>
    <mergeCell ref="G43:K43"/>
    <mergeCell ref="G44:K44"/>
    <mergeCell ref="G45:G46"/>
    <mergeCell ref="F37:F38"/>
    <mergeCell ref="F45:F46"/>
    <mergeCell ref="B61:B63"/>
    <mergeCell ref="O69:O73"/>
    <mergeCell ref="G70:K70"/>
    <mergeCell ref="G71:K71"/>
    <mergeCell ref="G72:K72"/>
    <mergeCell ref="G82:K82"/>
    <mergeCell ref="N74:N75"/>
    <mergeCell ref="G77:K77"/>
    <mergeCell ref="G78:K78"/>
    <mergeCell ref="G79:K79"/>
    <mergeCell ref="G80:K80"/>
    <mergeCell ref="G81:K81"/>
    <mergeCell ref="G73:K73"/>
    <mergeCell ref="G74:G75"/>
    <mergeCell ref="G69:K69"/>
    <mergeCell ref="C77:C81"/>
    <mergeCell ref="O90:O94"/>
    <mergeCell ref="O77:O81"/>
    <mergeCell ref="G83:K83"/>
    <mergeCell ref="G84:K84"/>
    <mergeCell ref="G85:K85"/>
    <mergeCell ref="N87:N88"/>
    <mergeCell ref="L87:L88"/>
    <mergeCell ref="M87:M88"/>
    <mergeCell ref="G59:K59"/>
    <mergeCell ref="N45:N46"/>
    <mergeCell ref="N53:N54"/>
    <mergeCell ref="N61:N62"/>
    <mergeCell ref="H95:K95"/>
    <mergeCell ref="G86:K86"/>
    <mergeCell ref="C95:C97"/>
    <mergeCell ref="D95:D97"/>
    <mergeCell ref="G68:K68"/>
    <mergeCell ref="C69:C73"/>
    <mergeCell ref="F74:F75"/>
    <mergeCell ref="C82:C86"/>
    <mergeCell ref="C64:C68"/>
    <mergeCell ref="G64:K64"/>
    <mergeCell ref="N95:N96"/>
    <mergeCell ref="C90:C94"/>
    <mergeCell ref="G91:K91"/>
    <mergeCell ref="G92:K92"/>
    <mergeCell ref="G93:K93"/>
    <mergeCell ref="G94:K94"/>
    <mergeCell ref="F95:F96"/>
    <mergeCell ref="G66:K66"/>
    <mergeCell ref="G67:K67"/>
    <mergeCell ref="G95:G96"/>
    <mergeCell ref="G57:K57"/>
    <mergeCell ref="C87:C89"/>
    <mergeCell ref="D87:D89"/>
    <mergeCell ref="E87:E88"/>
    <mergeCell ref="G87:G88"/>
    <mergeCell ref="H87:K87"/>
    <mergeCell ref="G147:G148"/>
    <mergeCell ref="H147:K147"/>
    <mergeCell ref="G48:K48"/>
    <mergeCell ref="G49:K49"/>
    <mergeCell ref="G50:K50"/>
    <mergeCell ref="G51:K51"/>
    <mergeCell ref="G52:K52"/>
    <mergeCell ref="G129:K129"/>
    <mergeCell ref="G130:K130"/>
    <mergeCell ref="G131:K131"/>
    <mergeCell ref="G125:K125"/>
    <mergeCell ref="G126:K126"/>
    <mergeCell ref="G127:K127"/>
    <mergeCell ref="G128:K128"/>
    <mergeCell ref="G124:K124"/>
    <mergeCell ref="G56:K56"/>
    <mergeCell ref="G90:K90"/>
    <mergeCell ref="G58:K58"/>
  </mergeCells>
  <pageMargins left="0.70866141732283472" right="0.70866141732283472" top="0.74803149606299213" bottom="0.74803149606299213" header="0.31496062992125984" footer="0.31496062992125984"/>
  <pageSetup paperSize="9" scale="71" firstPageNumber="32" fitToHeight="24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36"/>
  <sheetViews>
    <sheetView topLeftCell="A13" zoomScaleSheetLayoutView="55" workbookViewId="0">
      <selection activeCell="Q11" sqref="Q11"/>
    </sheetView>
  </sheetViews>
  <sheetFormatPr defaultRowHeight="15"/>
  <cols>
    <col min="1" max="1" width="7.5703125" style="20" customWidth="1"/>
    <col min="2" max="2" width="19.7109375" style="1" customWidth="1"/>
    <col min="3" max="3" width="10.85546875" style="1" customWidth="1"/>
    <col min="4" max="4" width="15.140625" style="1" customWidth="1"/>
    <col min="5" max="5" width="12" style="1" customWidth="1"/>
    <col min="6" max="6" width="10" style="1" customWidth="1"/>
    <col min="7" max="10" width="10" style="1" bestFit="1" customWidth="1"/>
    <col min="11" max="11" width="13.7109375" style="1" customWidth="1"/>
    <col min="12" max="16384" width="9.140625" style="1"/>
  </cols>
  <sheetData>
    <row r="1" spans="1:11">
      <c r="A1" s="240" t="s">
        <v>165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5" customHeight="1">
      <c r="A2" s="148" t="s">
        <v>18</v>
      </c>
      <c r="B2" s="169" t="s">
        <v>21</v>
      </c>
      <c r="C2" s="169" t="s">
        <v>22</v>
      </c>
      <c r="D2" s="169" t="s">
        <v>4</v>
      </c>
      <c r="E2" s="169" t="s">
        <v>26</v>
      </c>
      <c r="F2" s="169" t="s">
        <v>23</v>
      </c>
      <c r="G2" s="169"/>
      <c r="H2" s="169"/>
      <c r="I2" s="169"/>
      <c r="J2" s="169"/>
      <c r="K2" s="169" t="s">
        <v>308</v>
      </c>
    </row>
    <row r="3" spans="1:11" ht="36.75" customHeight="1">
      <c r="A3" s="148"/>
      <c r="B3" s="169"/>
      <c r="C3" s="169"/>
      <c r="D3" s="169"/>
      <c r="E3" s="169"/>
      <c r="F3" s="81" t="s">
        <v>3</v>
      </c>
      <c r="G3" s="81" t="s">
        <v>2</v>
      </c>
      <c r="H3" s="81" t="s">
        <v>53</v>
      </c>
      <c r="I3" s="81" t="s">
        <v>54</v>
      </c>
      <c r="J3" s="81" t="s">
        <v>279</v>
      </c>
      <c r="K3" s="169"/>
    </row>
    <row r="4" spans="1:11">
      <c r="A4" s="82">
        <v>1</v>
      </c>
      <c r="B4" s="84">
        <v>2</v>
      </c>
      <c r="C4" s="84">
        <v>3</v>
      </c>
      <c r="D4" s="84">
        <v>4</v>
      </c>
      <c r="E4" s="84">
        <v>5</v>
      </c>
      <c r="F4" s="84">
        <v>6</v>
      </c>
      <c r="G4" s="84">
        <v>7</v>
      </c>
      <c r="H4" s="84">
        <v>8</v>
      </c>
      <c r="I4" s="84">
        <v>9</v>
      </c>
      <c r="J4" s="84">
        <v>10</v>
      </c>
      <c r="K4" s="84">
        <v>11</v>
      </c>
    </row>
    <row r="5" spans="1:11">
      <c r="A5" s="182">
        <v>1</v>
      </c>
      <c r="B5" s="209" t="s">
        <v>28</v>
      </c>
      <c r="C5" s="194" t="s">
        <v>303</v>
      </c>
      <c r="D5" s="85" t="s">
        <v>19</v>
      </c>
      <c r="E5" s="26">
        <f t="shared" ref="E5:J9" si="0">E10+E15+E20</f>
        <v>222495.23441</v>
      </c>
      <c r="F5" s="26">
        <f t="shared" si="0"/>
        <v>40559.593969999994</v>
      </c>
      <c r="G5" s="26">
        <f t="shared" si="0"/>
        <v>41135.126879999996</v>
      </c>
      <c r="H5" s="26">
        <f t="shared" si="0"/>
        <v>42846.37156</v>
      </c>
      <c r="I5" s="26">
        <f t="shared" si="0"/>
        <v>48977.074999999997</v>
      </c>
      <c r="J5" s="26">
        <f t="shared" si="0"/>
        <v>48977.066999999995</v>
      </c>
      <c r="K5" s="209" t="s">
        <v>289</v>
      </c>
    </row>
    <row r="6" spans="1:11" ht="33.75">
      <c r="A6" s="182"/>
      <c r="B6" s="209"/>
      <c r="C6" s="194"/>
      <c r="D6" s="85" t="s">
        <v>24</v>
      </c>
      <c r="E6" s="26">
        <f t="shared" si="0"/>
        <v>0</v>
      </c>
      <c r="F6" s="26">
        <f t="shared" si="0"/>
        <v>0</v>
      </c>
      <c r="G6" s="26">
        <f t="shared" si="0"/>
        <v>0</v>
      </c>
      <c r="H6" s="26">
        <f t="shared" si="0"/>
        <v>0</v>
      </c>
      <c r="I6" s="26">
        <f t="shared" si="0"/>
        <v>0</v>
      </c>
      <c r="J6" s="26">
        <f t="shared" si="0"/>
        <v>0</v>
      </c>
      <c r="K6" s="209"/>
    </row>
    <row r="7" spans="1:11" ht="33.75">
      <c r="A7" s="182"/>
      <c r="B7" s="209"/>
      <c r="C7" s="194"/>
      <c r="D7" s="85" t="s">
        <v>0</v>
      </c>
      <c r="E7" s="26">
        <f t="shared" si="0"/>
        <v>0</v>
      </c>
      <c r="F7" s="26">
        <f t="shared" si="0"/>
        <v>0</v>
      </c>
      <c r="G7" s="26">
        <f t="shared" si="0"/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09"/>
    </row>
    <row r="8" spans="1:11" ht="67.5">
      <c r="A8" s="182"/>
      <c r="B8" s="209"/>
      <c r="C8" s="194"/>
      <c r="D8" s="85" t="s">
        <v>300</v>
      </c>
      <c r="E8" s="26">
        <f t="shared" si="0"/>
        <v>222495.23441</v>
      </c>
      <c r="F8" s="26">
        <f t="shared" si="0"/>
        <v>40559.593969999994</v>
      </c>
      <c r="G8" s="26">
        <f t="shared" si="0"/>
        <v>41135.126879999996</v>
      </c>
      <c r="H8" s="26">
        <f t="shared" si="0"/>
        <v>42846.37156</v>
      </c>
      <c r="I8" s="26">
        <f t="shared" si="0"/>
        <v>48977.074999999997</v>
      </c>
      <c r="J8" s="26">
        <f t="shared" si="0"/>
        <v>48977.066999999995</v>
      </c>
      <c r="K8" s="209"/>
    </row>
    <row r="9" spans="1:11" ht="22.5">
      <c r="A9" s="182"/>
      <c r="B9" s="209"/>
      <c r="C9" s="194"/>
      <c r="D9" s="85" t="s">
        <v>301</v>
      </c>
      <c r="E9" s="26">
        <f t="shared" si="0"/>
        <v>0</v>
      </c>
      <c r="F9" s="26">
        <f t="shared" si="0"/>
        <v>0</v>
      </c>
      <c r="G9" s="26">
        <f t="shared" si="0"/>
        <v>0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09"/>
    </row>
    <row r="10" spans="1:11">
      <c r="A10" s="148" t="s">
        <v>5</v>
      </c>
      <c r="B10" s="170" t="s">
        <v>57</v>
      </c>
      <c r="C10" s="169" t="s">
        <v>303</v>
      </c>
      <c r="D10" s="83" t="s">
        <v>19</v>
      </c>
      <c r="E10" s="27">
        <f t="shared" ref="E10:E24" si="1">SUM(F10:J10)</f>
        <v>88525.462239999993</v>
      </c>
      <c r="F10" s="27">
        <f>SUM(F11:F14)</f>
        <v>17286.841769999999</v>
      </c>
      <c r="G10" s="27">
        <f>SUM(G11:G14)</f>
        <v>18704.1224</v>
      </c>
      <c r="H10" s="27">
        <f>SUM(H11:H14)</f>
        <v>16124.36407</v>
      </c>
      <c r="I10" s="27">
        <f>SUM(I11:I14)</f>
        <v>18205.066999999999</v>
      </c>
      <c r="J10" s="27">
        <f>SUM(J11:J14)</f>
        <v>18205.066999999999</v>
      </c>
      <c r="K10" s="207" t="s">
        <v>289</v>
      </c>
    </row>
    <row r="11" spans="1:11" ht="33.75">
      <c r="A11" s="148"/>
      <c r="B11" s="170"/>
      <c r="C11" s="169"/>
      <c r="D11" s="83" t="s">
        <v>24</v>
      </c>
      <c r="E11" s="27">
        <f t="shared" si="1"/>
        <v>0</v>
      </c>
      <c r="F11" s="27"/>
      <c r="G11" s="27"/>
      <c r="H11" s="27"/>
      <c r="I11" s="27"/>
      <c r="J11" s="27"/>
      <c r="K11" s="207"/>
    </row>
    <row r="12" spans="1:11" ht="33.75">
      <c r="A12" s="148"/>
      <c r="B12" s="170"/>
      <c r="C12" s="169"/>
      <c r="D12" s="83" t="s">
        <v>0</v>
      </c>
      <c r="E12" s="27">
        <f t="shared" si="1"/>
        <v>0</v>
      </c>
      <c r="F12" s="27"/>
      <c r="G12" s="27"/>
      <c r="H12" s="27"/>
      <c r="I12" s="27"/>
      <c r="J12" s="27"/>
      <c r="K12" s="207"/>
    </row>
    <row r="13" spans="1:11" ht="67.5">
      <c r="A13" s="148"/>
      <c r="B13" s="170"/>
      <c r="C13" s="169"/>
      <c r="D13" s="83" t="s">
        <v>300</v>
      </c>
      <c r="E13" s="27">
        <f t="shared" si="1"/>
        <v>88525.462239999993</v>
      </c>
      <c r="F13" s="27">
        <v>17286.841769999999</v>
      </c>
      <c r="G13" s="27">
        <v>18704.1224</v>
      </c>
      <c r="H13" s="27">
        <f>18205.067-2080.70293</f>
        <v>16124.36407</v>
      </c>
      <c r="I13" s="27">
        <v>18205.066999999999</v>
      </c>
      <c r="J13" s="27">
        <v>18205.066999999999</v>
      </c>
      <c r="K13" s="207"/>
    </row>
    <row r="14" spans="1:11" ht="22.5">
      <c r="A14" s="148"/>
      <c r="B14" s="170"/>
      <c r="C14" s="169"/>
      <c r="D14" s="83" t="s">
        <v>301</v>
      </c>
      <c r="E14" s="27">
        <f t="shared" si="1"/>
        <v>0</v>
      </c>
      <c r="F14" s="27"/>
      <c r="G14" s="27"/>
      <c r="H14" s="27"/>
      <c r="I14" s="27"/>
      <c r="J14" s="27"/>
      <c r="K14" s="207"/>
    </row>
    <row r="15" spans="1:11">
      <c r="A15" s="148" t="s">
        <v>6</v>
      </c>
      <c r="B15" s="170" t="s">
        <v>224</v>
      </c>
      <c r="C15" s="169" t="s">
        <v>303</v>
      </c>
      <c r="D15" s="83" t="s">
        <v>19</v>
      </c>
      <c r="E15" s="27">
        <f t="shared" si="1"/>
        <v>114857.89569</v>
      </c>
      <c r="F15" s="27">
        <f>SUM(F16:F19)</f>
        <v>19492.732199999999</v>
      </c>
      <c r="G15" s="27">
        <f>SUM(G16:G19)</f>
        <v>18079.163489999999</v>
      </c>
      <c r="H15" s="27">
        <f>SUM(H16:H19)</f>
        <v>23062</v>
      </c>
      <c r="I15" s="27">
        <f>SUM(I16:I19)</f>
        <v>27112</v>
      </c>
      <c r="J15" s="27">
        <f>SUM(J16:J19)</f>
        <v>27112</v>
      </c>
      <c r="K15" s="207" t="s">
        <v>289</v>
      </c>
    </row>
    <row r="16" spans="1:11" ht="33.75">
      <c r="A16" s="148"/>
      <c r="B16" s="170"/>
      <c r="C16" s="169"/>
      <c r="D16" s="83" t="s">
        <v>24</v>
      </c>
      <c r="E16" s="27">
        <f t="shared" si="1"/>
        <v>0</v>
      </c>
      <c r="F16" s="27"/>
      <c r="G16" s="27"/>
      <c r="H16" s="27"/>
      <c r="I16" s="27"/>
      <c r="J16" s="27"/>
      <c r="K16" s="207"/>
    </row>
    <row r="17" spans="1:11" ht="33.75">
      <c r="A17" s="148"/>
      <c r="B17" s="170"/>
      <c r="C17" s="169"/>
      <c r="D17" s="83" t="s">
        <v>0</v>
      </c>
      <c r="E17" s="27">
        <f t="shared" si="1"/>
        <v>0</v>
      </c>
      <c r="F17" s="27"/>
      <c r="G17" s="27"/>
      <c r="H17" s="27"/>
      <c r="I17" s="27"/>
      <c r="J17" s="27"/>
      <c r="K17" s="207"/>
    </row>
    <row r="18" spans="1:11" ht="67.5">
      <c r="A18" s="148"/>
      <c r="B18" s="170"/>
      <c r="C18" s="169"/>
      <c r="D18" s="83" t="s">
        <v>300</v>
      </c>
      <c r="E18" s="27">
        <f t="shared" si="1"/>
        <v>114857.89569</v>
      </c>
      <c r="F18" s="27">
        <v>19492.732199999999</v>
      </c>
      <c r="G18" s="27">
        <v>18079.163489999999</v>
      </c>
      <c r="H18" s="27">
        <v>23062</v>
      </c>
      <c r="I18" s="27">
        <v>27112</v>
      </c>
      <c r="J18" s="27">
        <v>27112</v>
      </c>
      <c r="K18" s="207"/>
    </row>
    <row r="19" spans="1:11" ht="22.5">
      <c r="A19" s="148"/>
      <c r="B19" s="170"/>
      <c r="C19" s="169"/>
      <c r="D19" s="83" t="s">
        <v>301</v>
      </c>
      <c r="E19" s="27">
        <f t="shared" si="1"/>
        <v>0</v>
      </c>
      <c r="F19" s="27"/>
      <c r="G19" s="27"/>
      <c r="H19" s="27"/>
      <c r="I19" s="27"/>
      <c r="J19" s="27"/>
      <c r="K19" s="207"/>
    </row>
    <row r="20" spans="1:11">
      <c r="A20" s="148" t="s">
        <v>7</v>
      </c>
      <c r="B20" s="170" t="s">
        <v>29</v>
      </c>
      <c r="C20" s="169" t="s">
        <v>303</v>
      </c>
      <c r="D20" s="83" t="s">
        <v>19</v>
      </c>
      <c r="E20" s="27">
        <f t="shared" si="1"/>
        <v>19111.876479999999</v>
      </c>
      <c r="F20" s="27">
        <f>SUM(F21:F24)</f>
        <v>3780.02</v>
      </c>
      <c r="G20" s="27">
        <f>SUM(G21:G24)</f>
        <v>4351.8409900000006</v>
      </c>
      <c r="H20" s="27">
        <f>SUM(H21:H24)</f>
        <v>3660.00749</v>
      </c>
      <c r="I20" s="27">
        <f>SUM(I21:I24)</f>
        <v>3660.0079999999998</v>
      </c>
      <c r="J20" s="27">
        <f>SUM(J21:J24)</f>
        <v>3660</v>
      </c>
      <c r="K20" s="207" t="s">
        <v>289</v>
      </c>
    </row>
    <row r="21" spans="1:11" ht="33.75">
      <c r="A21" s="148"/>
      <c r="B21" s="170"/>
      <c r="C21" s="169"/>
      <c r="D21" s="83" t="s">
        <v>24</v>
      </c>
      <c r="E21" s="27">
        <f t="shared" si="1"/>
        <v>0</v>
      </c>
      <c r="F21" s="27"/>
      <c r="G21" s="27"/>
      <c r="H21" s="27"/>
      <c r="I21" s="27"/>
      <c r="J21" s="27"/>
      <c r="K21" s="207"/>
    </row>
    <row r="22" spans="1:11" ht="33.75">
      <c r="A22" s="148"/>
      <c r="B22" s="170"/>
      <c r="C22" s="169"/>
      <c r="D22" s="83" t="s">
        <v>0</v>
      </c>
      <c r="E22" s="27">
        <f t="shared" si="1"/>
        <v>0</v>
      </c>
      <c r="F22" s="27"/>
      <c r="G22" s="27"/>
      <c r="H22" s="27"/>
      <c r="I22" s="27"/>
      <c r="J22" s="27"/>
      <c r="K22" s="207"/>
    </row>
    <row r="23" spans="1:11" ht="67.5">
      <c r="A23" s="148"/>
      <c r="B23" s="170"/>
      <c r="C23" s="169"/>
      <c r="D23" s="83" t="s">
        <v>300</v>
      </c>
      <c r="E23" s="27">
        <f t="shared" si="1"/>
        <v>19111.876479999999</v>
      </c>
      <c r="F23" s="27">
        <v>3780.02</v>
      </c>
      <c r="G23" s="27">
        <v>4351.8409900000006</v>
      </c>
      <c r="H23" s="27">
        <v>3660.00749</v>
      </c>
      <c r="I23" s="27">
        <v>3660.0079999999998</v>
      </c>
      <c r="J23" s="27">
        <v>3660</v>
      </c>
      <c r="K23" s="207"/>
    </row>
    <row r="24" spans="1:11" ht="22.5">
      <c r="A24" s="148"/>
      <c r="B24" s="170"/>
      <c r="C24" s="169"/>
      <c r="D24" s="83" t="s">
        <v>301</v>
      </c>
      <c r="E24" s="27">
        <f t="shared" si="1"/>
        <v>0</v>
      </c>
      <c r="F24" s="27"/>
      <c r="G24" s="27"/>
      <c r="H24" s="27"/>
      <c r="I24" s="27"/>
      <c r="J24" s="27"/>
      <c r="K24" s="207"/>
    </row>
    <row r="25" spans="1:11">
      <c r="A25" s="215" t="s">
        <v>280</v>
      </c>
      <c r="B25" s="215"/>
      <c r="C25" s="215" t="s">
        <v>303</v>
      </c>
      <c r="D25" s="41" t="s">
        <v>19</v>
      </c>
      <c r="E25" s="28">
        <f t="shared" ref="E25:J29" si="2">E5</f>
        <v>222495.23441</v>
      </c>
      <c r="F25" s="28">
        <f t="shared" si="2"/>
        <v>40559.593969999994</v>
      </c>
      <c r="G25" s="28">
        <f t="shared" si="2"/>
        <v>41135.126879999996</v>
      </c>
      <c r="H25" s="28">
        <f t="shared" si="2"/>
        <v>42846.37156</v>
      </c>
      <c r="I25" s="28">
        <f t="shared" si="2"/>
        <v>48977.074999999997</v>
      </c>
      <c r="J25" s="28">
        <f t="shared" si="2"/>
        <v>48977.066999999995</v>
      </c>
      <c r="K25" s="215"/>
    </row>
    <row r="26" spans="1:11" ht="33.75">
      <c r="A26" s="215"/>
      <c r="B26" s="215"/>
      <c r="C26" s="215"/>
      <c r="D26" s="41" t="s">
        <v>24</v>
      </c>
      <c r="E26" s="28">
        <f t="shared" si="2"/>
        <v>0</v>
      </c>
      <c r="F26" s="28">
        <f t="shared" si="2"/>
        <v>0</v>
      </c>
      <c r="G26" s="28">
        <f t="shared" si="2"/>
        <v>0</v>
      </c>
      <c r="H26" s="28">
        <f t="shared" si="2"/>
        <v>0</v>
      </c>
      <c r="I26" s="28">
        <f t="shared" si="2"/>
        <v>0</v>
      </c>
      <c r="J26" s="28">
        <f t="shared" si="2"/>
        <v>0</v>
      </c>
      <c r="K26" s="215"/>
    </row>
    <row r="27" spans="1:11" ht="33.75">
      <c r="A27" s="215"/>
      <c r="B27" s="215"/>
      <c r="C27" s="215"/>
      <c r="D27" s="41" t="s">
        <v>0</v>
      </c>
      <c r="E27" s="28">
        <f t="shared" si="2"/>
        <v>0</v>
      </c>
      <c r="F27" s="28">
        <f t="shared" si="2"/>
        <v>0</v>
      </c>
      <c r="G27" s="28">
        <f t="shared" si="2"/>
        <v>0</v>
      </c>
      <c r="H27" s="28">
        <f t="shared" si="2"/>
        <v>0</v>
      </c>
      <c r="I27" s="28">
        <f t="shared" si="2"/>
        <v>0</v>
      </c>
      <c r="J27" s="28">
        <f t="shared" si="2"/>
        <v>0</v>
      </c>
      <c r="K27" s="215"/>
    </row>
    <row r="28" spans="1:11" ht="67.5">
      <c r="A28" s="215"/>
      <c r="B28" s="215"/>
      <c r="C28" s="215"/>
      <c r="D28" s="41" t="s">
        <v>300</v>
      </c>
      <c r="E28" s="28">
        <f t="shared" si="2"/>
        <v>222495.23441</v>
      </c>
      <c r="F28" s="28">
        <f t="shared" si="2"/>
        <v>40559.593969999994</v>
      </c>
      <c r="G28" s="28">
        <f t="shared" si="2"/>
        <v>41135.126879999996</v>
      </c>
      <c r="H28" s="28">
        <f t="shared" si="2"/>
        <v>42846.37156</v>
      </c>
      <c r="I28" s="28">
        <f t="shared" si="2"/>
        <v>48977.074999999997</v>
      </c>
      <c r="J28" s="28">
        <f t="shared" si="2"/>
        <v>48977.066999999995</v>
      </c>
      <c r="K28" s="215"/>
    </row>
    <row r="29" spans="1:11" ht="22.5">
      <c r="A29" s="215"/>
      <c r="B29" s="215"/>
      <c r="C29" s="215"/>
      <c r="D29" s="41" t="s">
        <v>301</v>
      </c>
      <c r="E29" s="28">
        <f t="shared" si="2"/>
        <v>0</v>
      </c>
      <c r="F29" s="28">
        <f t="shared" si="2"/>
        <v>0</v>
      </c>
      <c r="G29" s="28">
        <f t="shared" si="2"/>
        <v>0</v>
      </c>
      <c r="H29" s="28">
        <f t="shared" si="2"/>
        <v>0</v>
      </c>
      <c r="I29" s="28">
        <f t="shared" si="2"/>
        <v>0</v>
      </c>
      <c r="J29" s="28">
        <f t="shared" si="2"/>
        <v>0</v>
      </c>
      <c r="K29" s="215"/>
    </row>
    <row r="30" spans="1:11">
      <c r="A30" s="20" t="s">
        <v>345</v>
      </c>
    </row>
    <row r="31" spans="1:11">
      <c r="A31" s="1"/>
    </row>
    <row r="32" spans="1:1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</sheetData>
  <mergeCells count="27">
    <mergeCell ref="K25:K29"/>
    <mergeCell ref="A15:A19"/>
    <mergeCell ref="B15:B19"/>
    <mergeCell ref="C15:C19"/>
    <mergeCell ref="K15:K19"/>
    <mergeCell ref="A20:A24"/>
    <mergeCell ref="B20:B24"/>
    <mergeCell ref="C20:C24"/>
    <mergeCell ref="K20:K24"/>
    <mergeCell ref="A25:B29"/>
    <mergeCell ref="C25:C29"/>
    <mergeCell ref="A10:A14"/>
    <mergeCell ref="B10:B14"/>
    <mergeCell ref="C10:C14"/>
    <mergeCell ref="K10:K14"/>
    <mergeCell ref="A5:A9"/>
    <mergeCell ref="B5:B9"/>
    <mergeCell ref="C5:C9"/>
    <mergeCell ref="K5:K9"/>
    <mergeCell ref="A1:K1"/>
    <mergeCell ref="A2:A3"/>
    <mergeCell ref="B2:B3"/>
    <mergeCell ref="C2:C3"/>
    <mergeCell ref="D2:D3"/>
    <mergeCell ref="E2:E3"/>
    <mergeCell ref="F2:J2"/>
    <mergeCell ref="K2:K3"/>
  </mergeCells>
  <pageMargins left="0.70866141732283472" right="0.70866141732283472" top="0.74803149606299213" bottom="0.74803149606299213" header="0.31496062992125984" footer="0.31496062992125984"/>
  <pageSetup paperSize="9" firstPageNumber="40" fitToHeight="7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8"/>
  <sheetViews>
    <sheetView view="pageBreakPreview" topLeftCell="A4" zoomScale="85" zoomScaleNormal="85" zoomScaleSheetLayoutView="85" zoomScalePageLayoutView="70" workbookViewId="0">
      <selection activeCell="A11" sqref="A11:K11"/>
    </sheetView>
  </sheetViews>
  <sheetFormatPr defaultColWidth="9.140625" defaultRowHeight="18.75"/>
  <cols>
    <col min="1" max="1" width="14" style="17" customWidth="1"/>
    <col min="2" max="2" width="60.28515625" style="18" customWidth="1"/>
    <col min="3" max="3" width="30.5703125" style="18" customWidth="1"/>
    <col min="4" max="4" width="17.5703125" style="18" customWidth="1"/>
    <col min="5" max="5" width="19.7109375" style="7" customWidth="1"/>
    <col min="6" max="7" width="9.140625" style="7" customWidth="1"/>
    <col min="8" max="9" width="9.42578125" style="7" customWidth="1"/>
    <col min="10" max="10" width="9.7109375" style="7" customWidth="1"/>
    <col min="11" max="11" width="32.85546875" style="7" customWidth="1"/>
    <col min="12" max="16" width="9.140625" style="7"/>
    <col min="17" max="19" width="0" style="7" hidden="1" customWidth="1"/>
    <col min="20" max="16384" width="9.140625" style="7"/>
  </cols>
  <sheetData>
    <row r="1" spans="1:28" ht="18.75" customHeight="1">
      <c r="A1" s="247" t="s">
        <v>382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3" spans="1:28" ht="18.75" customHeight="1">
      <c r="A3" s="245" t="s">
        <v>93</v>
      </c>
      <c r="B3" s="245" t="s">
        <v>122</v>
      </c>
      <c r="C3" s="245" t="s">
        <v>94</v>
      </c>
      <c r="D3" s="245" t="s">
        <v>241</v>
      </c>
      <c r="E3" s="245" t="s">
        <v>123</v>
      </c>
      <c r="F3" s="245" t="s">
        <v>95</v>
      </c>
      <c r="G3" s="245"/>
      <c r="H3" s="245"/>
      <c r="I3" s="245"/>
      <c r="J3" s="245"/>
      <c r="K3" s="246" t="s">
        <v>383</v>
      </c>
      <c r="L3" s="8"/>
    </row>
    <row r="4" spans="1:28" ht="102.75" customHeight="1">
      <c r="A4" s="245"/>
      <c r="B4" s="245"/>
      <c r="C4" s="245"/>
      <c r="D4" s="245"/>
      <c r="E4" s="245"/>
      <c r="F4" s="77" t="s">
        <v>381</v>
      </c>
      <c r="G4" s="77" t="s">
        <v>2</v>
      </c>
      <c r="H4" s="77" t="s">
        <v>53</v>
      </c>
      <c r="I4" s="77" t="s">
        <v>54</v>
      </c>
      <c r="J4" s="77" t="s">
        <v>279</v>
      </c>
      <c r="K4" s="246"/>
      <c r="L4" s="8"/>
    </row>
    <row r="5" spans="1:28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  <c r="L5" s="8"/>
    </row>
    <row r="6" spans="1:28">
      <c r="A6" s="63">
        <v>1</v>
      </c>
      <c r="B6" s="245" t="s">
        <v>111</v>
      </c>
      <c r="C6" s="245"/>
      <c r="D6" s="245"/>
      <c r="E6" s="245"/>
      <c r="F6" s="245"/>
      <c r="G6" s="245"/>
      <c r="H6" s="245"/>
      <c r="I6" s="245"/>
      <c r="J6" s="245"/>
      <c r="K6" s="245"/>
      <c r="L6" s="8"/>
    </row>
    <row r="7" spans="1:28" ht="136.5" customHeight="1">
      <c r="A7" s="6" t="s">
        <v>5</v>
      </c>
      <c r="B7" s="22" t="s">
        <v>77</v>
      </c>
      <c r="C7" s="22" t="s">
        <v>386</v>
      </c>
      <c r="D7" s="66" t="s">
        <v>78</v>
      </c>
      <c r="E7" s="40" t="s">
        <v>288</v>
      </c>
      <c r="F7" s="66">
        <v>100</v>
      </c>
      <c r="G7" s="66">
        <v>100</v>
      </c>
      <c r="H7" s="66">
        <v>100</v>
      </c>
      <c r="I7" s="66">
        <v>100</v>
      </c>
      <c r="J7" s="66">
        <v>100</v>
      </c>
      <c r="K7" s="79" t="s">
        <v>384</v>
      </c>
      <c r="L7" s="8"/>
    </row>
    <row r="8" spans="1:28" ht="131.25">
      <c r="A8" s="6" t="s">
        <v>6</v>
      </c>
      <c r="B8" s="22" t="s">
        <v>96</v>
      </c>
      <c r="C8" s="22" t="s">
        <v>386</v>
      </c>
      <c r="D8" s="66" t="s">
        <v>78</v>
      </c>
      <c r="E8" s="40" t="s">
        <v>360</v>
      </c>
      <c r="F8" s="66">
        <v>102</v>
      </c>
      <c r="G8" s="66">
        <v>102</v>
      </c>
      <c r="H8" s="66">
        <v>107.4</v>
      </c>
      <c r="I8" s="66">
        <v>107.4</v>
      </c>
      <c r="J8" s="66">
        <v>107.4</v>
      </c>
      <c r="K8" s="79" t="s">
        <v>385</v>
      </c>
      <c r="L8" s="8"/>
    </row>
    <row r="9" spans="1:28" ht="131.25">
      <c r="A9" s="6" t="s">
        <v>7</v>
      </c>
      <c r="B9" s="22" t="s">
        <v>97</v>
      </c>
      <c r="C9" s="22" t="s">
        <v>386</v>
      </c>
      <c r="D9" s="66" t="s">
        <v>78</v>
      </c>
      <c r="E9" s="40" t="s">
        <v>361</v>
      </c>
      <c r="F9" s="66">
        <v>119.3</v>
      </c>
      <c r="G9" s="66">
        <v>119.3</v>
      </c>
      <c r="H9" s="66">
        <v>106.5</v>
      </c>
      <c r="I9" s="66">
        <v>106.5</v>
      </c>
      <c r="J9" s="78">
        <v>106.5</v>
      </c>
      <c r="K9" s="79" t="s">
        <v>385</v>
      </c>
      <c r="L9" s="8"/>
    </row>
    <row r="10" spans="1:28" ht="84" customHeight="1">
      <c r="A10" s="40" t="s">
        <v>8</v>
      </c>
      <c r="B10" s="22" t="s">
        <v>362</v>
      </c>
      <c r="C10" s="66" t="s">
        <v>242</v>
      </c>
      <c r="D10" s="66" t="s">
        <v>78</v>
      </c>
      <c r="E10" s="40" t="s">
        <v>363</v>
      </c>
      <c r="F10" s="66">
        <v>16.5</v>
      </c>
      <c r="G10" s="66">
        <v>16.5</v>
      </c>
      <c r="H10" s="66">
        <v>16.5</v>
      </c>
      <c r="I10" s="66">
        <v>16.5</v>
      </c>
      <c r="J10" s="66">
        <v>16.5</v>
      </c>
      <c r="K10" s="79" t="s">
        <v>387</v>
      </c>
      <c r="L10" s="7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ht="120" customHeight="1">
      <c r="A11" s="40" t="s">
        <v>9</v>
      </c>
      <c r="B11" s="22" t="s">
        <v>364</v>
      </c>
      <c r="C11" s="66" t="s">
        <v>365</v>
      </c>
      <c r="D11" s="66" t="s">
        <v>78</v>
      </c>
      <c r="E11" s="40" t="s">
        <v>288</v>
      </c>
      <c r="F11" s="66">
        <v>100</v>
      </c>
      <c r="G11" s="66">
        <v>100</v>
      </c>
      <c r="H11" s="66">
        <v>100</v>
      </c>
      <c r="I11" s="66">
        <v>100</v>
      </c>
      <c r="J11" s="66">
        <v>100</v>
      </c>
      <c r="K11" s="79" t="s">
        <v>393</v>
      </c>
      <c r="L11" s="7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63">
        <v>2</v>
      </c>
      <c r="B12" s="246" t="s">
        <v>112</v>
      </c>
      <c r="C12" s="246"/>
      <c r="D12" s="246"/>
      <c r="E12" s="246"/>
      <c r="F12" s="246"/>
      <c r="G12" s="246"/>
      <c r="H12" s="246"/>
      <c r="I12" s="246"/>
      <c r="J12" s="246"/>
      <c r="K12" s="246"/>
      <c r="L12" s="8"/>
    </row>
    <row r="13" spans="1:28" ht="131.25">
      <c r="A13" s="6" t="s">
        <v>12</v>
      </c>
      <c r="B13" s="22" t="s">
        <v>98</v>
      </c>
      <c r="C13" s="22" t="s">
        <v>386</v>
      </c>
      <c r="D13" s="66" t="s">
        <v>78</v>
      </c>
      <c r="E13" s="68">
        <v>100</v>
      </c>
      <c r="F13" s="66">
        <v>100</v>
      </c>
      <c r="G13" s="66">
        <v>100</v>
      </c>
      <c r="H13" s="66">
        <v>100</v>
      </c>
      <c r="I13" s="66">
        <v>100</v>
      </c>
      <c r="J13" s="66">
        <v>100</v>
      </c>
      <c r="K13" s="79" t="s">
        <v>389</v>
      </c>
    </row>
    <row r="14" spans="1:28" ht="65.25" customHeight="1">
      <c r="A14" s="6" t="s">
        <v>13</v>
      </c>
      <c r="B14" s="22" t="s">
        <v>99</v>
      </c>
      <c r="C14" s="66" t="s">
        <v>242</v>
      </c>
      <c r="D14" s="66" t="s">
        <v>78</v>
      </c>
      <c r="E14" s="67">
        <v>83.9</v>
      </c>
      <c r="F14" s="66">
        <v>83.9</v>
      </c>
      <c r="G14" s="66">
        <v>84.2</v>
      </c>
      <c r="H14" s="66">
        <v>84.2</v>
      </c>
      <c r="I14" s="66">
        <v>84.2</v>
      </c>
      <c r="J14" s="66">
        <v>84.2</v>
      </c>
      <c r="K14" s="66" t="s">
        <v>388</v>
      </c>
      <c r="L14" s="7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28">
      <c r="A15" s="64"/>
      <c r="B15" s="15"/>
      <c r="C15" s="16"/>
      <c r="D15" s="15"/>
      <c r="E15" s="16"/>
      <c r="F15" s="16"/>
      <c r="G15" s="16"/>
      <c r="H15" s="16"/>
      <c r="I15" s="16"/>
      <c r="J15" s="16"/>
      <c r="K15" s="16"/>
    </row>
    <row r="16" spans="1:28">
      <c r="A16" s="64"/>
      <c r="B16" s="15"/>
      <c r="C16" s="16"/>
      <c r="D16" s="15"/>
      <c r="E16" s="16"/>
      <c r="F16" s="16"/>
      <c r="G16" s="16"/>
      <c r="H16" s="16"/>
      <c r="I16" s="16"/>
      <c r="J16" s="16"/>
      <c r="K16" s="16"/>
    </row>
    <row r="17" spans="1:11">
      <c r="A17" s="64"/>
      <c r="B17" s="15"/>
      <c r="C17" s="16"/>
      <c r="D17" s="15"/>
      <c r="E17" s="16"/>
      <c r="F17" s="16"/>
      <c r="G17" s="16"/>
      <c r="H17" s="16"/>
      <c r="I17" s="16"/>
      <c r="J17" s="16"/>
      <c r="K17" s="16"/>
    </row>
    <row r="18" spans="1:11">
      <c r="A18" s="64"/>
      <c r="B18" s="15"/>
      <c r="C18" s="16"/>
      <c r="D18" s="15"/>
      <c r="E18" s="16"/>
      <c r="F18" s="16"/>
      <c r="G18" s="16"/>
      <c r="H18" s="16"/>
      <c r="I18" s="16"/>
      <c r="J18" s="16"/>
      <c r="K18" s="16"/>
    </row>
  </sheetData>
  <mergeCells count="10">
    <mergeCell ref="B6:K6"/>
    <mergeCell ref="B12:K12"/>
    <mergeCell ref="A1:L1"/>
    <mergeCell ref="A3:A4"/>
    <mergeCell ref="B3:B4"/>
    <mergeCell ref="C3:C4"/>
    <mergeCell ref="D3:D4"/>
    <mergeCell ref="E3:E4"/>
    <mergeCell ref="F3:J3"/>
    <mergeCell ref="K3:K4"/>
  </mergeCells>
  <pageMargins left="0.55118110236220474" right="0.15748031496062992" top="0.43307086614173229" bottom="0.27559055118110237" header="0.23622047244094491" footer="0.31496062992125984"/>
  <pageSetup paperSize="9" scale="54" firstPageNumber="3" fitToHeight="35" orientation="landscape" useFirstPageNumber="1" horizontalDpi="4294967294" verticalDpi="4294967294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view="pageBreakPreview" zoomScale="55" zoomScaleSheetLayoutView="55" zoomScalePageLayoutView="55" workbookViewId="0">
      <selection activeCell="D29" sqref="D29"/>
    </sheetView>
  </sheetViews>
  <sheetFormatPr defaultColWidth="10.28515625" defaultRowHeight="18.75"/>
  <cols>
    <col min="1" max="1" width="11" style="14" bestFit="1" customWidth="1"/>
    <col min="2" max="2" width="40.140625" style="12" customWidth="1"/>
    <col min="3" max="3" width="22.5703125" style="12" customWidth="1"/>
    <col min="4" max="4" width="110.140625" style="12" customWidth="1"/>
    <col min="5" max="5" width="58.42578125" style="12" customWidth="1"/>
    <col min="6" max="6" width="30.28515625" style="12" customWidth="1"/>
    <col min="7" max="16384" width="10.28515625" style="12"/>
  </cols>
  <sheetData>
    <row r="1" spans="1:6" ht="44.25" customHeight="1">
      <c r="A1" s="249" t="s">
        <v>366</v>
      </c>
      <c r="B1" s="249"/>
      <c r="C1" s="249"/>
      <c r="D1" s="249"/>
      <c r="E1" s="249"/>
      <c r="F1" s="249"/>
    </row>
    <row r="2" spans="1:6" s="13" customFormat="1" ht="37.5">
      <c r="A2" s="3" t="s">
        <v>18</v>
      </c>
      <c r="B2" s="65" t="s">
        <v>72</v>
      </c>
      <c r="C2" s="65" t="s">
        <v>73</v>
      </c>
      <c r="D2" s="65" t="s">
        <v>121</v>
      </c>
      <c r="E2" s="65" t="s">
        <v>74</v>
      </c>
      <c r="F2" s="65" t="s">
        <v>367</v>
      </c>
    </row>
    <row r="3" spans="1:6" s="13" customFormat="1">
      <c r="A3" s="3">
        <v>1</v>
      </c>
      <c r="B3" s="65">
        <v>2</v>
      </c>
      <c r="C3" s="65">
        <v>3</v>
      </c>
      <c r="D3" s="65">
        <v>4</v>
      </c>
      <c r="E3" s="65">
        <v>5</v>
      </c>
      <c r="F3" s="65">
        <v>6</v>
      </c>
    </row>
    <row r="4" spans="1:6" s="13" customFormat="1">
      <c r="A4" s="3">
        <v>1</v>
      </c>
      <c r="B4" s="250" t="s">
        <v>75</v>
      </c>
      <c r="C4" s="250"/>
      <c r="D4" s="250"/>
      <c r="E4" s="250"/>
      <c r="F4" s="250"/>
    </row>
    <row r="5" spans="1:6" ht="202.5" customHeight="1">
      <c r="A5" s="6" t="s">
        <v>5</v>
      </c>
      <c r="B5" s="4" t="s">
        <v>77</v>
      </c>
      <c r="C5" s="65" t="s">
        <v>78</v>
      </c>
      <c r="D5" s="4" t="s">
        <v>79</v>
      </c>
      <c r="E5" s="4" t="s">
        <v>80</v>
      </c>
      <c r="F5" s="4" t="s">
        <v>84</v>
      </c>
    </row>
    <row r="6" spans="1:6" ht="216.75" customHeight="1">
      <c r="A6" s="6" t="s">
        <v>6</v>
      </c>
      <c r="B6" s="4" t="s">
        <v>81</v>
      </c>
      <c r="C6" s="65" t="s">
        <v>78</v>
      </c>
      <c r="D6" s="4" t="s">
        <v>82</v>
      </c>
      <c r="E6" s="4" t="s">
        <v>83</v>
      </c>
      <c r="F6" s="4" t="s">
        <v>84</v>
      </c>
    </row>
    <row r="7" spans="1:6" ht="201" customHeight="1">
      <c r="A7" s="6" t="s">
        <v>7</v>
      </c>
      <c r="B7" s="4" t="s">
        <v>85</v>
      </c>
      <c r="C7" s="65" t="s">
        <v>78</v>
      </c>
      <c r="D7" s="4" t="s">
        <v>86</v>
      </c>
      <c r="E7" s="4" t="s">
        <v>83</v>
      </c>
      <c r="F7" s="4" t="s">
        <v>84</v>
      </c>
    </row>
    <row r="8" spans="1:6" ht="409.5">
      <c r="A8" s="6" t="s">
        <v>8</v>
      </c>
      <c r="B8" s="4" t="s">
        <v>368</v>
      </c>
      <c r="C8" s="65" t="s">
        <v>78</v>
      </c>
      <c r="D8" s="4" t="s">
        <v>369</v>
      </c>
      <c r="E8" s="4" t="s">
        <v>87</v>
      </c>
      <c r="F8" s="4" t="s">
        <v>84</v>
      </c>
    </row>
    <row r="9" spans="1:6" ht="168.75">
      <c r="A9" s="40" t="s">
        <v>370</v>
      </c>
      <c r="B9" s="69" t="s">
        <v>364</v>
      </c>
      <c r="C9" s="70" t="s">
        <v>78</v>
      </c>
      <c r="D9" s="71" t="s">
        <v>371</v>
      </c>
      <c r="E9" s="69" t="s">
        <v>76</v>
      </c>
      <c r="F9" s="69" t="s">
        <v>84</v>
      </c>
    </row>
    <row r="10" spans="1:6" s="5" customFormat="1" ht="18.75" customHeight="1">
      <c r="A10" s="3" t="s">
        <v>40</v>
      </c>
      <c r="B10" s="250" t="s">
        <v>88</v>
      </c>
      <c r="C10" s="250"/>
      <c r="D10" s="250"/>
      <c r="E10" s="250"/>
      <c r="F10" s="250"/>
    </row>
    <row r="11" spans="1:6" s="5" customFormat="1" ht="198" customHeight="1">
      <c r="A11" s="6" t="s">
        <v>12</v>
      </c>
      <c r="B11" s="4" t="s">
        <v>89</v>
      </c>
      <c r="C11" s="65" t="s">
        <v>78</v>
      </c>
      <c r="D11" s="4" t="s">
        <v>90</v>
      </c>
      <c r="E11" s="4" t="s">
        <v>83</v>
      </c>
      <c r="F11" s="4" t="s">
        <v>84</v>
      </c>
    </row>
    <row r="12" spans="1:6" s="5" customFormat="1" ht="93.75">
      <c r="A12" s="6" t="s">
        <v>13</v>
      </c>
      <c r="B12" s="4" t="s">
        <v>91</v>
      </c>
      <c r="C12" s="65" t="s">
        <v>78</v>
      </c>
      <c r="D12" s="4" t="s">
        <v>92</v>
      </c>
      <c r="E12" s="4" t="s">
        <v>76</v>
      </c>
      <c r="F12" s="4" t="s">
        <v>84</v>
      </c>
    </row>
  </sheetData>
  <mergeCells count="3">
    <mergeCell ref="A1:F1"/>
    <mergeCell ref="B4:F4"/>
    <mergeCell ref="B10:F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rstPageNumber="6" fitToHeight="0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1"/>
  <sheetViews>
    <sheetView view="pageBreakPreview" topLeftCell="A49" zoomScale="70" zoomScaleSheetLayoutView="70" zoomScalePageLayoutView="55" workbookViewId="0">
      <selection activeCell="E31" sqref="E31"/>
    </sheetView>
  </sheetViews>
  <sheetFormatPr defaultColWidth="10.28515625" defaultRowHeight="18.75"/>
  <cols>
    <col min="1" max="1" width="11" style="14" bestFit="1" customWidth="1"/>
    <col min="2" max="2" width="14.42578125" style="14" customWidth="1"/>
    <col min="3" max="3" width="16.28515625" style="14" customWidth="1"/>
    <col min="4" max="4" width="19" style="14" customWidth="1"/>
    <col min="5" max="5" width="45" style="12" customWidth="1"/>
    <col min="6" max="6" width="22.5703125" style="12" customWidth="1"/>
    <col min="7" max="7" width="43.85546875" style="12" customWidth="1"/>
    <col min="8" max="16384" width="10.28515625" style="12"/>
  </cols>
  <sheetData>
    <row r="1" spans="1:7" ht="44.25" customHeight="1">
      <c r="A1" s="251" t="s">
        <v>302</v>
      </c>
      <c r="B1" s="251"/>
      <c r="C1" s="251"/>
      <c r="D1" s="251"/>
      <c r="E1" s="251"/>
      <c r="F1" s="251"/>
      <c r="G1" s="251"/>
    </row>
    <row r="2" spans="1:7" s="13" customFormat="1" ht="80.25" customHeight="1">
      <c r="A2" s="3" t="s">
        <v>18</v>
      </c>
      <c r="B2" s="3" t="s">
        <v>127</v>
      </c>
      <c r="C2" s="3" t="s">
        <v>130</v>
      </c>
      <c r="D2" s="3" t="s">
        <v>131</v>
      </c>
      <c r="E2" s="25" t="s">
        <v>132</v>
      </c>
      <c r="F2" s="25" t="s">
        <v>73</v>
      </c>
      <c r="G2" s="25" t="s">
        <v>133</v>
      </c>
    </row>
    <row r="3" spans="1:7" s="13" customFormat="1">
      <c r="A3" s="3">
        <v>1</v>
      </c>
      <c r="B3" s="3" t="s">
        <v>40</v>
      </c>
      <c r="C3" s="3" t="s">
        <v>147</v>
      </c>
      <c r="D3" s="3" t="s">
        <v>30</v>
      </c>
      <c r="E3" s="25">
        <v>5</v>
      </c>
      <c r="F3" s="25">
        <v>6</v>
      </c>
      <c r="G3" s="25">
        <v>7</v>
      </c>
    </row>
    <row r="4" spans="1:7" s="13" customFormat="1" ht="177" customHeight="1">
      <c r="A4" s="3" t="s">
        <v>49</v>
      </c>
      <c r="B4" s="3" t="s">
        <v>128</v>
      </c>
      <c r="C4" s="3" t="s">
        <v>128</v>
      </c>
      <c r="D4" s="3" t="s">
        <v>129</v>
      </c>
      <c r="E4" s="106" t="s">
        <v>435</v>
      </c>
      <c r="F4" s="80" t="s">
        <v>78</v>
      </c>
      <c r="G4" s="106" t="s">
        <v>457</v>
      </c>
    </row>
    <row r="5" spans="1:7" s="13" customFormat="1" ht="409.5">
      <c r="A5" s="3" t="s">
        <v>40</v>
      </c>
      <c r="B5" s="3" t="s">
        <v>128</v>
      </c>
      <c r="C5" s="3" t="s">
        <v>128</v>
      </c>
      <c r="D5" s="3" t="s">
        <v>138</v>
      </c>
      <c r="E5" s="25" t="s">
        <v>190</v>
      </c>
      <c r="F5" s="25" t="s">
        <v>78</v>
      </c>
      <c r="G5" s="25" t="s">
        <v>205</v>
      </c>
    </row>
    <row r="6" spans="1:7" s="13" customFormat="1" ht="409.5">
      <c r="A6" s="3" t="s">
        <v>147</v>
      </c>
      <c r="B6" s="3" t="s">
        <v>128</v>
      </c>
      <c r="C6" s="3" t="s">
        <v>128</v>
      </c>
      <c r="D6" s="3" t="s">
        <v>135</v>
      </c>
      <c r="E6" s="25" t="s">
        <v>191</v>
      </c>
      <c r="F6" s="25" t="s">
        <v>78</v>
      </c>
      <c r="G6" s="25" t="s">
        <v>206</v>
      </c>
    </row>
    <row r="7" spans="1:7" s="13" customFormat="1" ht="409.5">
      <c r="A7" s="3" t="s">
        <v>30</v>
      </c>
      <c r="B7" s="3" t="s">
        <v>128</v>
      </c>
      <c r="C7" s="3" t="s">
        <v>128</v>
      </c>
      <c r="D7" s="3" t="s">
        <v>149</v>
      </c>
      <c r="E7" s="106" t="s">
        <v>406</v>
      </c>
      <c r="F7" s="106" t="s">
        <v>78</v>
      </c>
      <c r="G7" s="106" t="s">
        <v>407</v>
      </c>
    </row>
    <row r="8" spans="1:7" s="13" customFormat="1" ht="347.25" customHeight="1">
      <c r="A8" s="3" t="s">
        <v>41</v>
      </c>
      <c r="B8" s="3" t="s">
        <v>128</v>
      </c>
      <c r="C8" s="3" t="s">
        <v>128</v>
      </c>
      <c r="D8" s="3" t="s">
        <v>150</v>
      </c>
      <c r="E8" s="25" t="s">
        <v>250</v>
      </c>
      <c r="F8" s="25" t="s">
        <v>78</v>
      </c>
      <c r="G8" s="70" t="s">
        <v>408</v>
      </c>
    </row>
    <row r="9" spans="1:7" s="13" customFormat="1" ht="282.75" customHeight="1">
      <c r="A9" s="3" t="s">
        <v>43</v>
      </c>
      <c r="B9" s="3" t="s">
        <v>128</v>
      </c>
      <c r="C9" s="3" t="s">
        <v>128</v>
      </c>
      <c r="D9" s="3" t="s">
        <v>153</v>
      </c>
      <c r="E9" s="106" t="s">
        <v>436</v>
      </c>
      <c r="F9" s="80" t="s">
        <v>78</v>
      </c>
      <c r="G9" s="70" t="s">
        <v>458</v>
      </c>
    </row>
    <row r="10" spans="1:7" s="13" customFormat="1" ht="165" customHeight="1">
      <c r="A10" s="3" t="s">
        <v>45</v>
      </c>
      <c r="B10" s="3" t="s">
        <v>128</v>
      </c>
      <c r="C10" s="3" t="s">
        <v>128</v>
      </c>
      <c r="D10" s="3" t="s">
        <v>158</v>
      </c>
      <c r="E10" s="106" t="s">
        <v>437</v>
      </c>
      <c r="F10" s="106" t="s">
        <v>146</v>
      </c>
      <c r="G10" s="106" t="s">
        <v>437</v>
      </c>
    </row>
    <row r="11" spans="1:7" s="13" customFormat="1" ht="165" customHeight="1">
      <c r="A11" s="3" t="s">
        <v>46</v>
      </c>
      <c r="B11" s="3" t="s">
        <v>128</v>
      </c>
      <c r="C11" s="3" t="s">
        <v>128</v>
      </c>
      <c r="D11" s="3" t="s">
        <v>159</v>
      </c>
      <c r="E11" s="106" t="s">
        <v>438</v>
      </c>
      <c r="F11" s="106" t="s">
        <v>145</v>
      </c>
      <c r="G11" s="106" t="s">
        <v>438</v>
      </c>
    </row>
    <row r="12" spans="1:7" s="13" customFormat="1" ht="165" customHeight="1">
      <c r="A12" s="3" t="s">
        <v>148</v>
      </c>
      <c r="B12" s="3" t="s">
        <v>128</v>
      </c>
      <c r="C12" s="3" t="s">
        <v>128</v>
      </c>
      <c r="D12" s="3" t="s">
        <v>160</v>
      </c>
      <c r="E12" s="106" t="s">
        <v>439</v>
      </c>
      <c r="F12" s="106" t="s">
        <v>145</v>
      </c>
      <c r="G12" s="106" t="s">
        <v>439</v>
      </c>
    </row>
    <row r="13" spans="1:7" s="13" customFormat="1" ht="165" customHeight="1">
      <c r="A13" s="3" t="s">
        <v>149</v>
      </c>
      <c r="B13" s="3" t="s">
        <v>128</v>
      </c>
      <c r="C13" s="3" t="s">
        <v>128</v>
      </c>
      <c r="D13" s="3" t="s">
        <v>166</v>
      </c>
      <c r="E13" s="106" t="s">
        <v>440</v>
      </c>
      <c r="F13" s="106" t="s">
        <v>145</v>
      </c>
      <c r="G13" s="106" t="s">
        <v>440</v>
      </c>
    </row>
    <row r="14" spans="1:7" s="13" customFormat="1" ht="252.75" customHeight="1">
      <c r="A14" s="86" t="s">
        <v>150</v>
      </c>
      <c r="B14" s="86" t="s">
        <v>128</v>
      </c>
      <c r="C14" s="86" t="s">
        <v>128</v>
      </c>
      <c r="D14" s="86" t="s">
        <v>169</v>
      </c>
      <c r="E14" s="87" t="s">
        <v>409</v>
      </c>
      <c r="F14" s="70" t="s">
        <v>78</v>
      </c>
      <c r="G14" s="70" t="s">
        <v>410</v>
      </c>
    </row>
    <row r="15" spans="1:7" s="13" customFormat="1" ht="260.25" customHeight="1">
      <c r="A15" s="86" t="s">
        <v>151</v>
      </c>
      <c r="B15" s="86" t="s">
        <v>128</v>
      </c>
      <c r="C15" s="86" t="s">
        <v>128</v>
      </c>
      <c r="D15" s="86" t="s">
        <v>170</v>
      </c>
      <c r="E15" s="107" t="s">
        <v>397</v>
      </c>
      <c r="F15" s="70" t="s">
        <v>78</v>
      </c>
      <c r="G15" s="70" t="s">
        <v>411</v>
      </c>
    </row>
    <row r="16" spans="1:7" s="13" customFormat="1" ht="260.25" customHeight="1">
      <c r="A16" s="86" t="s">
        <v>136</v>
      </c>
      <c r="B16" s="86" t="s">
        <v>128</v>
      </c>
      <c r="C16" s="86" t="s">
        <v>128</v>
      </c>
      <c r="D16" s="86" t="s">
        <v>171</v>
      </c>
      <c r="E16" s="107" t="s">
        <v>441</v>
      </c>
      <c r="F16" s="70" t="s">
        <v>78</v>
      </c>
      <c r="G16" s="70" t="s">
        <v>459</v>
      </c>
    </row>
    <row r="17" spans="1:7" s="13" customFormat="1" ht="408.75" customHeight="1">
      <c r="A17" s="110" t="s">
        <v>152</v>
      </c>
      <c r="B17" s="108" t="s">
        <v>128</v>
      </c>
      <c r="C17" s="108" t="s">
        <v>128</v>
      </c>
      <c r="D17" s="108" t="s">
        <v>172</v>
      </c>
      <c r="E17" s="108" t="s">
        <v>399</v>
      </c>
      <c r="F17" s="108" t="s">
        <v>78</v>
      </c>
      <c r="G17" s="109" t="s">
        <v>412</v>
      </c>
    </row>
    <row r="18" spans="1:7" s="13" customFormat="1" ht="408.75" customHeight="1">
      <c r="A18" s="86" t="s">
        <v>153</v>
      </c>
      <c r="B18" s="3" t="s">
        <v>128</v>
      </c>
      <c r="C18" s="3" t="s">
        <v>128</v>
      </c>
      <c r="D18" s="3" t="s">
        <v>173</v>
      </c>
      <c r="E18" s="108" t="s">
        <v>413</v>
      </c>
      <c r="F18" s="108" t="s">
        <v>145</v>
      </c>
      <c r="G18" s="109" t="s">
        <v>414</v>
      </c>
    </row>
    <row r="19" spans="1:7" s="88" customFormat="1" ht="356.25">
      <c r="A19" s="86" t="s">
        <v>154</v>
      </c>
      <c r="B19" s="86" t="s">
        <v>128</v>
      </c>
      <c r="C19" s="86" t="s">
        <v>129</v>
      </c>
      <c r="D19" s="86" t="s">
        <v>128</v>
      </c>
      <c r="E19" s="106" t="s">
        <v>401</v>
      </c>
      <c r="F19" s="106" t="s">
        <v>78</v>
      </c>
      <c r="G19" s="106" t="s">
        <v>415</v>
      </c>
    </row>
    <row r="20" spans="1:7" ht="168.75">
      <c r="A20" s="3" t="s">
        <v>134</v>
      </c>
      <c r="B20" s="3" t="s">
        <v>128</v>
      </c>
      <c r="C20" s="3" t="s">
        <v>129</v>
      </c>
      <c r="D20" s="3" t="s">
        <v>129</v>
      </c>
      <c r="E20" s="25" t="s">
        <v>192</v>
      </c>
      <c r="F20" s="25" t="s">
        <v>145</v>
      </c>
      <c r="G20" s="25" t="s">
        <v>258</v>
      </c>
    </row>
    <row r="21" spans="1:7" ht="288" customHeight="1">
      <c r="A21" s="86" t="s">
        <v>155</v>
      </c>
      <c r="B21" s="86" t="s">
        <v>128</v>
      </c>
      <c r="C21" s="86" t="s">
        <v>129</v>
      </c>
      <c r="D21" s="86" t="s">
        <v>135</v>
      </c>
      <c r="E21" s="70" t="s">
        <v>416</v>
      </c>
      <c r="F21" s="70" t="s">
        <v>146</v>
      </c>
      <c r="G21" s="70" t="s">
        <v>417</v>
      </c>
    </row>
    <row r="22" spans="1:7" ht="288" customHeight="1">
      <c r="A22" s="86" t="s">
        <v>156</v>
      </c>
      <c r="B22" s="86" t="s">
        <v>128</v>
      </c>
      <c r="C22" s="86" t="s">
        <v>129</v>
      </c>
      <c r="D22" s="86" t="s">
        <v>149</v>
      </c>
      <c r="E22" s="106" t="s">
        <v>193</v>
      </c>
      <c r="F22" s="70" t="s">
        <v>78</v>
      </c>
      <c r="G22" s="70" t="s">
        <v>460</v>
      </c>
    </row>
    <row r="23" spans="1:7" ht="168.75">
      <c r="A23" s="3" t="s">
        <v>157</v>
      </c>
      <c r="B23" s="3" t="s">
        <v>128</v>
      </c>
      <c r="C23" s="3" t="s">
        <v>129</v>
      </c>
      <c r="D23" s="3" t="s">
        <v>136</v>
      </c>
      <c r="E23" s="25" t="s">
        <v>194</v>
      </c>
      <c r="F23" s="25" t="s">
        <v>161</v>
      </c>
      <c r="G23" s="25" t="s">
        <v>258</v>
      </c>
    </row>
    <row r="24" spans="1:7" s="89" customFormat="1" ht="201.75" customHeight="1">
      <c r="A24" s="86" t="s">
        <v>158</v>
      </c>
      <c r="B24" s="86" t="s">
        <v>128</v>
      </c>
      <c r="C24" s="86" t="s">
        <v>129</v>
      </c>
      <c r="D24" s="86" t="s">
        <v>152</v>
      </c>
      <c r="E24" s="106" t="s">
        <v>402</v>
      </c>
      <c r="F24" s="106" t="s">
        <v>146</v>
      </c>
      <c r="G24" s="106" t="s">
        <v>418</v>
      </c>
    </row>
    <row r="25" spans="1:7" ht="281.25">
      <c r="A25" s="3" t="s">
        <v>159</v>
      </c>
      <c r="B25" s="3" t="s">
        <v>128</v>
      </c>
      <c r="C25" s="3" t="s">
        <v>129</v>
      </c>
      <c r="D25" s="3" t="s">
        <v>155</v>
      </c>
      <c r="E25" s="25" t="s">
        <v>253</v>
      </c>
      <c r="F25" s="25" t="s">
        <v>78</v>
      </c>
      <c r="G25" s="25" t="s">
        <v>267</v>
      </c>
    </row>
    <row r="26" spans="1:7" s="89" customFormat="1" ht="164.25" customHeight="1">
      <c r="A26" s="3" t="s">
        <v>160</v>
      </c>
      <c r="B26" s="3" t="s">
        <v>128</v>
      </c>
      <c r="C26" s="3" t="s">
        <v>129</v>
      </c>
      <c r="D26" s="3" t="s">
        <v>156</v>
      </c>
      <c r="E26" s="106" t="s">
        <v>404</v>
      </c>
      <c r="F26" s="106" t="s">
        <v>145</v>
      </c>
      <c r="G26" s="106" t="s">
        <v>419</v>
      </c>
    </row>
    <row r="27" spans="1:7" s="89" customFormat="1" ht="154.5" customHeight="1">
      <c r="A27" s="86" t="s">
        <v>166</v>
      </c>
      <c r="B27" s="86" t="s">
        <v>128</v>
      </c>
      <c r="C27" s="86" t="s">
        <v>129</v>
      </c>
      <c r="D27" s="86" t="s">
        <v>158</v>
      </c>
      <c r="E27" s="70" t="s">
        <v>395</v>
      </c>
      <c r="F27" s="70" t="s">
        <v>145</v>
      </c>
      <c r="G27" s="70" t="s">
        <v>420</v>
      </c>
    </row>
    <row r="28" spans="1:7" s="89" customFormat="1" ht="154.5" customHeight="1">
      <c r="A28" s="86" t="s">
        <v>167</v>
      </c>
      <c r="B28" s="86" t="s">
        <v>128</v>
      </c>
      <c r="C28" s="86" t="s">
        <v>129</v>
      </c>
      <c r="D28" s="86" t="s">
        <v>167</v>
      </c>
      <c r="E28" s="70" t="s">
        <v>375</v>
      </c>
      <c r="F28" s="70" t="s">
        <v>229</v>
      </c>
      <c r="G28" s="70" t="s">
        <v>421</v>
      </c>
    </row>
    <row r="29" spans="1:7" ht="112.5">
      <c r="A29" s="3" t="s">
        <v>168</v>
      </c>
      <c r="B29" s="3" t="s">
        <v>128</v>
      </c>
      <c r="C29" s="3" t="s">
        <v>137</v>
      </c>
      <c r="D29" s="3" t="s">
        <v>128</v>
      </c>
      <c r="E29" s="25" t="s">
        <v>195</v>
      </c>
      <c r="F29" s="25" t="s">
        <v>145</v>
      </c>
      <c r="G29" s="25" t="s">
        <v>207</v>
      </c>
    </row>
    <row r="30" spans="1:7" ht="151.5" customHeight="1">
      <c r="A30" s="3" t="s">
        <v>169</v>
      </c>
      <c r="B30" s="3" t="s">
        <v>128</v>
      </c>
      <c r="C30" s="3" t="s">
        <v>139</v>
      </c>
      <c r="D30" s="3" t="s">
        <v>128</v>
      </c>
      <c r="E30" s="106" t="s">
        <v>442</v>
      </c>
      <c r="F30" s="106" t="s">
        <v>145</v>
      </c>
      <c r="G30" s="106" t="s">
        <v>442</v>
      </c>
    </row>
    <row r="31" spans="1:7" ht="312" customHeight="1">
      <c r="A31" s="3" t="s">
        <v>170</v>
      </c>
      <c r="B31" s="3" t="s">
        <v>128</v>
      </c>
      <c r="C31" s="3" t="s">
        <v>139</v>
      </c>
      <c r="D31" s="3" t="s">
        <v>137</v>
      </c>
      <c r="E31" s="106" t="s">
        <v>443</v>
      </c>
      <c r="F31" s="80" t="s">
        <v>78</v>
      </c>
      <c r="G31" s="106" t="s">
        <v>461</v>
      </c>
    </row>
    <row r="32" spans="1:7" ht="132.75" customHeight="1">
      <c r="A32" s="3" t="s">
        <v>171</v>
      </c>
      <c r="B32" s="3" t="s">
        <v>128</v>
      </c>
      <c r="C32" s="3" t="s">
        <v>135</v>
      </c>
      <c r="D32" s="3" t="s">
        <v>141</v>
      </c>
      <c r="E32" s="25" t="s">
        <v>196</v>
      </c>
      <c r="F32" s="25" t="s">
        <v>146</v>
      </c>
      <c r="G32" s="25" t="s">
        <v>208</v>
      </c>
    </row>
    <row r="33" spans="1:7" ht="182.25" customHeight="1">
      <c r="A33" s="3" t="s">
        <v>172</v>
      </c>
      <c r="B33" s="3" t="s">
        <v>128</v>
      </c>
      <c r="C33" s="3" t="s">
        <v>135</v>
      </c>
      <c r="D33" s="3" t="s">
        <v>138</v>
      </c>
      <c r="E33" s="25" t="s">
        <v>197</v>
      </c>
      <c r="F33" s="25" t="s">
        <v>145</v>
      </c>
      <c r="G33" s="25" t="s">
        <v>209</v>
      </c>
    </row>
    <row r="34" spans="1:7" ht="307.5" customHeight="1">
      <c r="A34" s="3" t="s">
        <v>173</v>
      </c>
      <c r="B34" s="79" t="s">
        <v>128</v>
      </c>
      <c r="C34" s="86" t="s">
        <v>135</v>
      </c>
      <c r="D34" s="86" t="s">
        <v>422</v>
      </c>
      <c r="E34" s="70" t="s">
        <v>423</v>
      </c>
      <c r="F34" s="66" t="s">
        <v>145</v>
      </c>
      <c r="G34" s="66" t="s">
        <v>424</v>
      </c>
    </row>
    <row r="35" spans="1:7" ht="150">
      <c r="A35" s="3" t="s">
        <v>186</v>
      </c>
      <c r="B35" s="3" t="s">
        <v>128</v>
      </c>
      <c r="C35" s="3" t="s">
        <v>217</v>
      </c>
      <c r="D35" s="3" t="s">
        <v>128</v>
      </c>
      <c r="E35" s="25" t="s">
        <v>237</v>
      </c>
      <c r="F35" s="25" t="s">
        <v>229</v>
      </c>
      <c r="G35" s="25" t="s">
        <v>220</v>
      </c>
    </row>
    <row r="36" spans="1:7" ht="143.25" customHeight="1">
      <c r="A36" s="3" t="s">
        <v>187</v>
      </c>
      <c r="B36" s="3" t="s">
        <v>128</v>
      </c>
      <c r="C36" s="3" t="s">
        <v>142</v>
      </c>
      <c r="D36" s="3" t="s">
        <v>137</v>
      </c>
      <c r="E36" s="25" t="s">
        <v>198</v>
      </c>
      <c r="F36" s="25" t="s">
        <v>145</v>
      </c>
      <c r="G36" s="25" t="s">
        <v>210</v>
      </c>
    </row>
    <row r="37" spans="1:7" ht="93.75">
      <c r="A37" s="3" t="s">
        <v>218</v>
      </c>
      <c r="B37" s="111" t="s">
        <v>128</v>
      </c>
      <c r="C37" s="111" t="s">
        <v>425</v>
      </c>
      <c r="D37" s="111" t="s">
        <v>128</v>
      </c>
      <c r="E37" s="109" t="s">
        <v>426</v>
      </c>
      <c r="F37" s="109" t="s">
        <v>229</v>
      </c>
      <c r="G37" s="109" t="s">
        <v>427</v>
      </c>
    </row>
    <row r="38" spans="1:7" ht="187.5">
      <c r="A38" s="3" t="s">
        <v>225</v>
      </c>
      <c r="B38" s="111" t="s">
        <v>128</v>
      </c>
      <c r="C38" s="111" t="s">
        <v>428</v>
      </c>
      <c r="D38" s="111" t="s">
        <v>129</v>
      </c>
      <c r="E38" s="109" t="s">
        <v>377</v>
      </c>
      <c r="F38" s="109" t="s">
        <v>229</v>
      </c>
      <c r="G38" s="109" t="s">
        <v>429</v>
      </c>
    </row>
    <row r="39" spans="1:7" ht="168.75">
      <c r="A39" s="3" t="s">
        <v>226</v>
      </c>
      <c r="B39" s="111" t="s">
        <v>128</v>
      </c>
      <c r="C39" s="111" t="s">
        <v>428</v>
      </c>
      <c r="D39" s="111" t="s">
        <v>139</v>
      </c>
      <c r="E39" s="109" t="s">
        <v>430</v>
      </c>
      <c r="F39" s="109" t="s">
        <v>229</v>
      </c>
      <c r="G39" s="109" t="s">
        <v>431</v>
      </c>
    </row>
    <row r="40" spans="1:7" ht="150">
      <c r="A40" s="3" t="s">
        <v>445</v>
      </c>
      <c r="B40" s="111" t="s">
        <v>128</v>
      </c>
      <c r="C40" s="111" t="s">
        <v>428</v>
      </c>
      <c r="D40" s="111" t="s">
        <v>138</v>
      </c>
      <c r="E40" s="109" t="s">
        <v>405</v>
      </c>
      <c r="F40" s="109" t="s">
        <v>229</v>
      </c>
      <c r="G40" s="109" t="s">
        <v>432</v>
      </c>
    </row>
    <row r="41" spans="1:7" ht="143.25" customHeight="1">
      <c r="A41" s="3" t="s">
        <v>248</v>
      </c>
      <c r="B41" s="3" t="s">
        <v>129</v>
      </c>
      <c r="C41" s="3" t="s">
        <v>128</v>
      </c>
      <c r="D41" s="3" t="s">
        <v>128</v>
      </c>
      <c r="E41" s="25" t="s">
        <v>199</v>
      </c>
      <c r="F41" s="25" t="s">
        <v>146</v>
      </c>
      <c r="G41" s="25" t="s">
        <v>211</v>
      </c>
    </row>
    <row r="42" spans="1:7" ht="143.25" customHeight="1">
      <c r="A42" s="3" t="s">
        <v>446</v>
      </c>
      <c r="B42" s="3" t="s">
        <v>129</v>
      </c>
      <c r="C42" s="3" t="s">
        <v>129</v>
      </c>
      <c r="D42" s="3" t="s">
        <v>128</v>
      </c>
      <c r="E42" s="25" t="s">
        <v>200</v>
      </c>
      <c r="F42" s="25" t="s">
        <v>145</v>
      </c>
      <c r="G42" s="25" t="s">
        <v>212</v>
      </c>
    </row>
    <row r="43" spans="1:7" ht="143.25" customHeight="1">
      <c r="A43" s="3" t="s">
        <v>447</v>
      </c>
      <c r="B43" s="3" t="s">
        <v>129</v>
      </c>
      <c r="C43" s="3" t="s">
        <v>129</v>
      </c>
      <c r="D43" s="3" t="s">
        <v>129</v>
      </c>
      <c r="E43" s="25" t="s">
        <v>201</v>
      </c>
      <c r="F43" s="25" t="s">
        <v>145</v>
      </c>
      <c r="G43" s="25" t="s">
        <v>213</v>
      </c>
    </row>
    <row r="44" spans="1:7" ht="143.25" customHeight="1">
      <c r="A44" s="3" t="s">
        <v>448</v>
      </c>
      <c r="B44" s="3" t="s">
        <v>128</v>
      </c>
      <c r="C44" s="3" t="s">
        <v>129</v>
      </c>
      <c r="D44" s="3" t="s">
        <v>137</v>
      </c>
      <c r="E44" s="106" t="s">
        <v>439</v>
      </c>
      <c r="F44" s="106" t="s">
        <v>145</v>
      </c>
      <c r="G44" s="106" t="s">
        <v>439</v>
      </c>
    </row>
    <row r="45" spans="1:7" ht="143.25" customHeight="1">
      <c r="A45" s="3" t="s">
        <v>449</v>
      </c>
      <c r="B45" s="3" t="s">
        <v>128</v>
      </c>
      <c r="C45" s="3" t="s">
        <v>129</v>
      </c>
      <c r="D45" s="3" t="s">
        <v>138</v>
      </c>
      <c r="E45" s="106" t="s">
        <v>330</v>
      </c>
      <c r="F45" s="106" t="s">
        <v>78</v>
      </c>
      <c r="G45" s="106" t="s">
        <v>330</v>
      </c>
    </row>
    <row r="46" spans="1:7" ht="409.5" customHeight="1">
      <c r="A46" s="3" t="s">
        <v>450</v>
      </c>
      <c r="B46" s="86" t="s">
        <v>129</v>
      </c>
      <c r="C46" s="86" t="s">
        <v>137</v>
      </c>
      <c r="D46" s="86" t="s">
        <v>140</v>
      </c>
      <c r="E46" s="70" t="s">
        <v>433</v>
      </c>
      <c r="F46" s="66" t="s">
        <v>78</v>
      </c>
      <c r="G46" s="70" t="s">
        <v>434</v>
      </c>
    </row>
    <row r="47" spans="1:7" ht="112.5">
      <c r="A47" s="3" t="s">
        <v>451</v>
      </c>
      <c r="B47" s="3" t="s">
        <v>129</v>
      </c>
      <c r="C47" s="3" t="s">
        <v>139</v>
      </c>
      <c r="D47" s="3" t="s">
        <v>129</v>
      </c>
      <c r="E47" s="106" t="s">
        <v>444</v>
      </c>
      <c r="F47" s="106" t="s">
        <v>78</v>
      </c>
      <c r="G47" s="106" t="s">
        <v>444</v>
      </c>
    </row>
    <row r="48" spans="1:7" ht="91.5" customHeight="1">
      <c r="A48" s="3" t="s">
        <v>452</v>
      </c>
      <c r="B48" s="3" t="s">
        <v>129</v>
      </c>
      <c r="C48" s="3" t="s">
        <v>140</v>
      </c>
      <c r="D48" s="3" t="s">
        <v>128</v>
      </c>
      <c r="E48" s="106" t="s">
        <v>297</v>
      </c>
      <c r="F48" s="106" t="s">
        <v>145</v>
      </c>
      <c r="G48" s="106" t="s">
        <v>297</v>
      </c>
    </row>
    <row r="49" spans="1:7" ht="112.5">
      <c r="A49" s="3" t="s">
        <v>453</v>
      </c>
      <c r="B49" s="3" t="s">
        <v>129</v>
      </c>
      <c r="C49" s="3" t="s">
        <v>247</v>
      </c>
      <c r="D49" s="3" t="s">
        <v>129</v>
      </c>
      <c r="E49" s="25" t="s">
        <v>246</v>
      </c>
      <c r="F49" s="25" t="s">
        <v>145</v>
      </c>
      <c r="G49" s="25" t="s">
        <v>255</v>
      </c>
    </row>
    <row r="50" spans="1:7" ht="143.25" customHeight="1">
      <c r="A50" s="3" t="s">
        <v>454</v>
      </c>
      <c r="B50" s="3" t="s">
        <v>129</v>
      </c>
      <c r="C50" s="3" t="s">
        <v>143</v>
      </c>
      <c r="D50" s="3" t="s">
        <v>128</v>
      </c>
      <c r="E50" s="25" t="s">
        <v>239</v>
      </c>
      <c r="F50" s="25" t="s">
        <v>229</v>
      </c>
      <c r="G50" s="25" t="s">
        <v>214</v>
      </c>
    </row>
    <row r="51" spans="1:7" ht="75">
      <c r="A51" s="3" t="s">
        <v>455</v>
      </c>
      <c r="B51" s="3" t="s">
        <v>129</v>
      </c>
      <c r="C51" s="3" t="s">
        <v>144</v>
      </c>
      <c r="D51" s="3" t="s">
        <v>128</v>
      </c>
      <c r="E51" s="25" t="s">
        <v>202</v>
      </c>
      <c r="F51" s="25" t="s">
        <v>145</v>
      </c>
      <c r="G51" s="25" t="s">
        <v>215</v>
      </c>
    </row>
  </sheetData>
  <mergeCells count="1"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firstPageNumber="6" fitToHeight="14" orientation="landscape" useFirstPageNumber="1" r:id="rId1"/>
  <rowBreaks count="3" manualBreakCount="3">
    <brk id="6" max="6" man="1"/>
    <brk id="20" max="6" man="1"/>
    <brk id="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Паспорт мун. программы</vt:lpstr>
      <vt:lpstr>Перечень мероприятий ПП I </vt:lpstr>
      <vt:lpstr>Перечень мероприятий ПП II</vt:lpstr>
      <vt:lpstr>Перечень мероприятий ПП IV</vt:lpstr>
      <vt:lpstr>Целевые показатели</vt:lpstr>
      <vt:lpstr>Методика показателей</vt:lpstr>
      <vt:lpstr>Методика результатов</vt:lpstr>
      <vt:lpstr>'Целевые показатели'!Заголовки_для_печати</vt:lpstr>
      <vt:lpstr>'Методика показателей'!Область_печати</vt:lpstr>
      <vt:lpstr>'Методика результатов'!Область_печати</vt:lpstr>
      <vt:lpstr>'Паспорт мун. программы'!Область_печати</vt:lpstr>
      <vt:lpstr>'Перечень мероприятий ПП I '!Область_печати</vt:lpstr>
      <vt:lpstr>'Перечень мероприятий ПП IV'!Область_печати</vt:lpstr>
      <vt:lpstr>'Целевые показатели'!Область_печати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ChepikDA</dc:creator>
  <dc:description>exif_MSED_201ed7500fbfe8c8b8cfe20a38fea086ba23c98e8d7d986db2b9dccdf53f6886</dc:description>
  <cp:lastModifiedBy>Секретарь</cp:lastModifiedBy>
  <cp:lastPrinted>2025-06-26T06:58:48Z</cp:lastPrinted>
  <dcterms:created xsi:type="dcterms:W3CDTF">2020-09-02T09:10:59Z</dcterms:created>
  <dcterms:modified xsi:type="dcterms:W3CDTF">2025-08-28T08:54:06Z</dcterms:modified>
</cp:coreProperties>
</file>