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1 квартал" sheetId="1" r:id="rId1"/>
  </sheets>
  <definedNames>
    <definedName name="__bookmark_5">'1 квартал'!$A$10:$D$118</definedName>
    <definedName name="_xlnm.Print_Titles" localSheetId="0">'1 квартал'!$10:$13</definedName>
    <definedName name="_xlnm.Print_Area" localSheetId="0">'1 квартал'!$A$1:$I$184</definedName>
  </definedNames>
  <calcPr fullCalcOnLoad="1"/>
</workbook>
</file>

<file path=xl/sharedStrings.xml><?xml version="1.0" encoding="utf-8"?>
<sst xmlns="http://schemas.openxmlformats.org/spreadsheetml/2006/main" count="188" uniqueCount="184">
  <si>
    <t>Утвержден</t>
  </si>
  <si>
    <t xml:space="preserve">Постановлением Администрации </t>
  </si>
  <si>
    <t>городского округа Павловский Посад</t>
  </si>
  <si>
    <t>Московской области</t>
  </si>
  <si>
    <r>
      <rPr>
        <sz val="10"/>
        <color indexed="8"/>
        <rFont val="Arial"/>
        <family val="0"/>
      </rPr>
      <t>от 19.10.2020</t>
    </r>
    <r>
      <rPr>
        <sz val="10"/>
        <color indexed="8"/>
        <rFont val="Arial"/>
        <family val="0"/>
      </rPr>
      <t xml:space="preserve"> № 1387</t>
    </r>
  </si>
  <si>
    <t>Отчет об исполнении бюджета городского округа Павловский Посад Московской области</t>
  </si>
  <si>
    <t>за 9 месяцев 2020 года</t>
  </si>
  <si>
    <t>тыс. руб</t>
  </si>
  <si>
    <t>Наименование 
показателя</t>
  </si>
  <si>
    <t>Утвержденный план на 2020год</t>
  </si>
  <si>
    <t>Уточненный план на 2020год</t>
  </si>
  <si>
    <t>Исполнено за 9 месяцев 2020года</t>
  </si>
  <si>
    <t>Исполнение (%)</t>
  </si>
  <si>
    <t>Отклонение (+,-)</t>
  </si>
  <si>
    <t>к утвержден-ному плану</t>
  </si>
  <si>
    <t>к уточнен-ному плану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</si>
  <si>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</si>
  <si>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</si>
  <si>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</si>
  <si>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</si>
  <si>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</si>
  <si>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</si>
  <si>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</si>
  <si>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</si>
  <si>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</si>
  <si>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</si>
  <si>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</si>
  <si>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</si>
  <si>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</si>
  <si>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</si>
  <si>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</si>
  <si>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</si>
  <si>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</si>
  <si>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</si>
  <si>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</si>
  <si>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</si>
  <si>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</si>
  <si>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</si>
  <si>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</si>
  <si>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</si>
  <si>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</si>
  <si>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</si>
  <si>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</si>
  <si>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</si>
  <si>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</si>
  <si>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</si>
  <si>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</si>
  <si>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</si>
  <si>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</si>
  <si>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</si>
  <si>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</si>
  <si>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</si>
  <si>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</si>
  <si>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</si>
  <si>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</si>
  <si>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</si>
  <si>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</si>
  <si>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</si>
  <si>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</si>
  <si>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</si>
  <si>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</si>
  <si>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</si>
  <si>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</si>
  <si>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</si>
  <si>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</si>
  <si>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</si>
  <si>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</si>
  <si>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</si>
  <si>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</si>
  <si>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</si>
  <si>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</si>
  <si>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</si>
  <si>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</si>
  <si>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</si>
  <si>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</si>
  <si>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</si>
  <si>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</si>
  <si>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</si>
  <si>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</si>
  <si>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</si>
  <si>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</si>
  <si>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</si>
  <si>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</si>
  <si>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</si>
  <si>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</si>
  <si>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</si>
  <si>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Платежи в целях возмещения причиненного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</si>
  <si>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</si>
  <si>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</si>
  <si>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</si>
  <si>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</si>
  <si>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</si>
  <si>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</si>
  <si>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Прочие неналоговые доходы бюджетов городских округов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</si>
  <si>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</si>
  <si>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</si>
  <si>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</si>
  <si>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</si>
  <si>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</si>
  <si>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</si>
  <si>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</si>
  <si>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</si>
  <si>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</si>
  <si>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</si>
  <si>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</si>
  <si>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</si>
  <si>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</si>
  <si>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</si>
  <si>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</si>
  <si>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</si>
  <si>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</si>
  <si>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</si>
  <si>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</si>
  <si>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</si>
  <si>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</si>
  <si>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</si>
  <si>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</si>
  <si>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</si>
  <si>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</si>
  <si>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Дефицит бюджета городского округа</t>
  </si>
  <si>
    <t>Источники финансирования дефицита бюджетов - всего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</si>
  <si>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</si>
  <si>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</si>
  <si>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</si>
  <si>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</si>
  <si>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</si>
  <si>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</si>
  <si>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</si>
  <si>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</si>
  <si>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</si>
  <si>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</si>
  <si>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</si>
  <si>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</si>
  <si>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</si>
  <si>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</si>
  <si>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</si>
  <si>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</si>
  <si>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</si>
  <si>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</si>
  <si>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</si>
  <si>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</si>
  <si>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</si>
  <si>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</si>
  <si>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</si>
  <si>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</si>
  <si>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</si>
  <si>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</si>
  <si>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</si>
  <si>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</si>
  <si>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</si>
  <si>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</si>
  <si>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</si>
  <si>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</si>
  <si>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</si>
  <si>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</si>
  <si>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</si>
  <si>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</si>
  <si>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</si>
  <si>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</si>
  <si>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</si>
  <si>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</si>
  <si>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</si>
  <si>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</si>
  <si>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</si>
  <si>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</si>
  <si>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</si>
  <si>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</si>
  <si>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</si>
  <si>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</si>
  <si>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</si>
  <si>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</si>
  <si>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</si>
  <si>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</si>
  <si>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</si>
  <si>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</si>
  <si>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</si>
  <si>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</si>
  <si>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</si>
  <si>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</si>
  <si>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 РАСХОДОВ:</t>
  </si>
  <si>
    <t>СПРАВОЧНО</t>
  </si>
  <si>
    <t>Оплата труда (КВР 111,121,119,129)</t>
  </si>
  <si>
    <t>И.о. начальника финансового управления</t>
  </si>
  <si>
    <t>Г.Б. Ильинова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</si>
</sst>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&quot;###,##0.00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horizontal="center" vertical="top" wrapText="1"/>
      <protection/>
    </xf>
    <xf numFmtId="164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top"/>
      <protection/>
    </xf>
    <xf numFmtId="165" fontId="2" fillId="0" borderId="0" xfId="0" applyNumberFormat="1" applyFont="1" applyFill="1" applyAlignment="1" applyProtection="1">
      <alignment horizontal="left" vertical="top" wrapText="1"/>
      <protection/>
    </xf>
    <xf numFmtId="165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5" fontId="1" fillId="0" borderId="13" xfId="0" applyNumberFormat="1" applyFont="1" applyFill="1" applyBorder="1" applyAlignment="1" applyProtection="1">
      <alignment horizontal="left" vertical="top" wrapText="1"/>
      <protection/>
    </xf>
    <xf numFmtId="164" fontId="1" fillId="0" borderId="10" xfId="0" applyNumberFormat="1" applyFont="1" applyFill="1" applyBorder="1" applyAlignment="1" applyProtection="1">
      <alignment horizontal="center" vertical="top"/>
      <protection/>
    </xf>
    <xf numFmtId="3" fontId="1" fillId="0" borderId="10" xfId="0" applyNumberFormat="1" applyFont="1" applyFill="1" applyBorder="1" applyAlignment="1" applyProtection="1">
      <alignment horizontal="center" vertical="top"/>
      <protection/>
    </xf>
    <xf numFmtId="3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165" fontId="0" fillId="0" borderId="13" xfId="0" applyNumberFormat="1" applyFill="1" applyBorder="1" applyAlignment="1" applyProtection="1">
      <alignment horizontal="left" vertical="top" wrapText="1"/>
      <protection/>
    </xf>
    <xf numFmtId="165" fontId="0" fillId="0" borderId="15" xfId="0" applyNumberFormat="1" applyFill="1" applyBorder="1" applyAlignment="1" applyProtection="1">
      <alignment horizontal="left" vertical="top" wrapText="1"/>
      <protection/>
    </xf>
    <xf numFmtId="165" fontId="1" fillId="0" borderId="15" xfId="0" applyNumberFormat="1" applyFont="1" applyFill="1" applyBorder="1" applyAlignment="1" applyProtection="1">
      <alignment horizontal="left" vertical="top" wrapText="1"/>
      <protection/>
    </xf>
    <xf numFmtId="165" fontId="0" fillId="0" borderId="16" xfId="0" applyNumberFormat="1" applyFill="1" applyBorder="1" applyAlignment="1" applyProtection="1">
      <alignment horizontal="left" vertical="top" wrapText="1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3" fontId="1" fillId="0" borderId="11" xfId="0" applyNumberFormat="1" applyFont="1" applyFill="1" applyBorder="1" applyAlignment="1" applyProtection="1">
      <alignment horizontal="center" vertical="top"/>
      <protection/>
    </xf>
    <xf numFmtId="3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left" vertical="top"/>
      <protection/>
    </xf>
    <xf numFmtId="165" fontId="1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Fill="1" applyBorder="1" applyAlignment="1" applyProtection="1">
      <alignment horizontal="left" vertical="top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164" fontId="1" fillId="0" borderId="19" xfId="0" applyNumberFormat="1" applyFont="1" applyFill="1" applyBorder="1" applyAlignment="1" applyProtection="1">
      <alignment horizontal="center" vertical="top" wrapText="1"/>
      <protection/>
    </xf>
    <xf numFmtId="164" fontId="1" fillId="0" borderId="19" xfId="0" applyNumberFormat="1" applyFont="1" applyFill="1" applyBorder="1" applyAlignment="1" applyProtection="1">
      <alignment horizontal="center" vertical="top"/>
      <protection/>
    </xf>
    <xf numFmtId="3" fontId="1" fillId="0" borderId="19" xfId="0" applyNumberFormat="1" applyFont="1" applyFill="1" applyBorder="1" applyAlignment="1" applyProtection="1">
      <alignment horizontal="center" vertical="top"/>
      <protection/>
    </xf>
    <xf numFmtId="3" fontId="1" fillId="0" borderId="20" xfId="0" applyNumberFormat="1" applyFont="1" applyFill="1" applyBorder="1" applyAlignment="1" applyProtection="1">
      <alignment horizontal="center" vertical="top"/>
      <protection/>
    </xf>
    <xf numFmtId="165" fontId="0" fillId="0" borderId="10" xfId="0" applyNumberFormat="1" applyFill="1" applyBorder="1" applyAlignment="1" applyProtection="1">
      <alignment horizontal="left" vertical="top" wrapText="1"/>
      <protection/>
    </xf>
    <xf numFmtId="3" fontId="1" fillId="0" borderId="21" xfId="0" applyNumberFormat="1" applyFont="1" applyFill="1" applyBorder="1" applyAlignment="1" applyProtection="1">
      <alignment horizontal="center" vertical="top" wrapText="1"/>
      <protection/>
    </xf>
    <xf numFmtId="3" fontId="1" fillId="0" borderId="22" xfId="0" applyNumberFormat="1" applyFont="1" applyFill="1" applyBorder="1" applyAlignment="1" applyProtection="1">
      <alignment horizontal="center" vertical="top" wrapText="1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3" fontId="0" fillId="0" borderId="21" xfId="0" applyNumberFormat="1" applyFill="1" applyBorder="1" applyAlignment="1" applyProtection="1">
      <alignment horizontal="center" vertical="top" wrapText="1"/>
      <protection/>
    </xf>
    <xf numFmtId="3" fontId="0" fillId="0" borderId="22" xfId="0" applyNumberFormat="1" applyFill="1" applyBorder="1" applyAlignment="1" applyProtection="1">
      <alignment horizontal="center" vertical="top" wrapText="1"/>
      <protection/>
    </xf>
    <xf numFmtId="3" fontId="0" fillId="0" borderId="10" xfId="0" applyNumberFormat="1" applyFill="1" applyBorder="1" applyAlignment="1" applyProtection="1">
      <alignment horizontal="center" vertical="top" wrapText="1"/>
      <protection/>
    </xf>
    <xf numFmtId="3" fontId="0" fillId="0" borderId="23" xfId="0" applyNumberFormat="1" applyFill="1" applyBorder="1" applyAlignment="1" applyProtection="1">
      <alignment horizontal="center" vertical="top" wrapText="1"/>
      <protection/>
    </xf>
    <xf numFmtId="3" fontId="0" fillId="0" borderId="24" xfId="0" applyNumberFormat="1" applyFill="1" applyBorder="1" applyAlignment="1" applyProtection="1">
      <alignment horizontal="center" vertical="top" wrapText="1"/>
      <protection/>
    </xf>
    <xf numFmtId="3" fontId="1" fillId="0" borderId="25" xfId="0" applyNumberFormat="1" applyFont="1" applyFill="1" applyBorder="1" applyAlignment="1" applyProtection="1">
      <alignment horizontal="center" vertical="top" wrapText="1"/>
      <protection/>
    </xf>
    <xf numFmtId="3" fontId="1" fillId="0" borderId="23" xfId="0" applyNumberFormat="1" applyFont="1" applyFill="1" applyBorder="1" applyAlignment="1" applyProtection="1">
      <alignment horizontal="center" vertical="top" wrapText="1"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top"/>
      <protection/>
    </xf>
    <xf numFmtId="165" fontId="1" fillId="0" borderId="26" xfId="0" applyNumberFormat="1" applyFont="1" applyFill="1" applyBorder="1" applyAlignment="1" applyProtection="1">
      <alignment horizontal="center" vertical="top" wrapText="1"/>
      <protection/>
    </xf>
    <xf numFmtId="0" fontId="1" fillId="0" borderId="27" xfId="0" applyFont="1" applyFill="1" applyBorder="1" applyAlignment="1" applyProtection="1">
      <alignment horizontal="center" vertical="top"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165" fontId="1" fillId="0" borderId="30" xfId="0" applyNumberFormat="1" applyFont="1" applyFill="1" applyBorder="1" applyAlignment="1" applyProtection="1">
      <alignment horizontal="center" vertical="top" wrapText="1"/>
      <protection/>
    </xf>
    <xf numFmtId="165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31" xfId="0" applyFont="1" applyFill="1" applyBorder="1" applyAlignment="1" applyProtection="1">
      <alignment horizontal="center" vertical="top"/>
      <protection/>
    </xf>
    <xf numFmtId="0" fontId="1" fillId="0" borderId="32" xfId="0" applyFont="1" applyFill="1" applyBorder="1" applyAlignment="1" applyProtection="1">
      <alignment horizontal="center" vertical="top"/>
      <protection/>
    </xf>
    <xf numFmtId="0" fontId="1" fillId="0" borderId="33" xfId="0" applyFont="1" applyFill="1" applyBorder="1" applyAlignment="1" applyProtection="1">
      <alignment horizontal="center" vertical="top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workbookViewId="0" topLeftCell="A1">
      <selection activeCell="H181" sqref="H181"/>
    </sheetView>
  </sheetViews>
  <sheetFormatPr defaultColWidth="9.140625" defaultRowHeight="12.75" customHeight="1"/>
  <cols>
    <col min="1" max="1" width="37.00390625" style="3" customWidth="1"/>
    <col min="2" max="2" width="15.00390625" style="0" customWidth="1"/>
    <col min="3" max="3" width="13.57421875" style="0" customWidth="1"/>
    <col min="4" max="4" width="12.7109375" style="0" customWidth="1"/>
    <col min="5" max="6" width="13.8515625" style="0" customWidth="1"/>
    <col min="7" max="7" width="14.57421875" style="0" customWidth="1"/>
    <col min="8" max="8" width="14.00390625" style="0" customWidth="1"/>
  </cols>
  <sheetData>
    <row r="1" ht="12.75" customHeight="1">
      <c r="F1" t="s">
        <v>0</v>
      </c>
    </row>
    <row r="2" ht="12.75" customHeight="1">
      <c r="F2" t="s">
        <v>1</v>
      </c>
    </row>
    <row r="3" ht="12.75" customHeight="1">
      <c r="F3" t="s">
        <v>2</v>
      </c>
    </row>
    <row r="4" ht="12.75" customHeight="1">
      <c r="F4" t="s">
        <v>3</v>
      </c>
    </row>
    <row r="5" ht="12.75" customHeight="1">
      <c r="F5" t="s">
        <v>4</v>
      </c>
    </row>
    <row r="6" spans="3:4" ht="12.75" customHeight="1">
      <c r="C6" s="4"/>
      <c r="D6" s="4"/>
    </row>
    <row r="7" spans="1:8" ht="12.75" customHeight="1">
      <c r="A7" s="50" t="s">
        <v>5</v>
      </c>
      <c r="B7" s="50"/>
      <c r="C7" s="50"/>
      <c r="D7" s="50"/>
      <c r="E7" s="50"/>
      <c r="F7" s="50"/>
      <c r="G7" s="50"/>
      <c r="H7" s="50"/>
    </row>
    <row r="8" spans="1:8" ht="12.75" customHeight="1">
      <c r="A8" s="50" t="s">
        <v>6</v>
      </c>
      <c r="B8" s="50"/>
      <c r="C8" s="50"/>
      <c r="D8" s="50"/>
      <c r="E8" s="50"/>
      <c r="F8" s="50"/>
      <c r="G8" s="50"/>
      <c r="H8" s="50"/>
    </row>
    <row r="9" spans="1:8" ht="12.75" customHeight="1">
      <c r="A9" s="5"/>
      <c r="H9" s="5" t="s">
        <v>7</v>
      </c>
    </row>
    <row r="10" spans="1:4" ht="13.5" customHeight="1">
      <c r="A10" s="6"/>
      <c r="B10" s="7"/>
      <c r="C10" s="7"/>
      <c r="D10" s="7"/>
    </row>
    <row r="11" spans="1:8" ht="21.75" customHeight="1">
      <c r="A11" s="51" t="s">
        <v>8</v>
      </c>
      <c r="B11" s="53" t="s">
        <v>9</v>
      </c>
      <c r="C11" s="53" t="s">
        <v>10</v>
      </c>
      <c r="D11" s="55" t="s">
        <v>11</v>
      </c>
      <c r="E11" s="57" t="s">
        <v>12</v>
      </c>
      <c r="F11" s="58"/>
      <c r="G11" s="59" t="s">
        <v>13</v>
      </c>
      <c r="H11" s="58"/>
    </row>
    <row r="12" spans="1:8" ht="87.75" customHeight="1">
      <c r="A12" s="52"/>
      <c r="B12" s="54"/>
      <c r="C12" s="54"/>
      <c r="D12" s="56"/>
      <c r="E12" s="8" t="s">
        <v>14</v>
      </c>
      <c r="F12" s="8" t="s">
        <v>15</v>
      </c>
      <c r="G12" s="8" t="s">
        <v>14</v>
      </c>
      <c r="H12" s="8" t="s">
        <v>15</v>
      </c>
    </row>
    <row r="13" spans="1:8" s="11" customFormat="1" ht="13.5" customHeight="1">
      <c r="A13" s="8">
        <v>1</v>
      </c>
      <c r="B13" s="9">
        <v>2</v>
      </c>
      <c r="C13" s="9">
        <v>3</v>
      </c>
      <c r="D13" s="9">
        <v>4</v>
      </c>
      <c r="E13" s="10">
        <v>5</v>
      </c>
      <c r="F13" s="10">
        <v>6</v>
      </c>
      <c r="G13" s="10">
        <v>7</v>
      </c>
      <c r="H13" s="10">
        <v>8</v>
      </c>
    </row>
    <row r="14" spans="1:8" s="16" customFormat="1" ht="20.25" customHeight="1">
      <c r="A14" s="12" t="s">
        <v>16</v>
      </c>
      <c r="B14" s="39">
        <v>983419</v>
      </c>
      <c r="C14" s="39">
        <v>983419</v>
      </c>
      <c r="D14" s="40">
        <v>770957</v>
      </c>
      <c r="E14" s="1">
        <f aca="true" t="shared" si="0" ref="E14:E60">D14/B14*100</f>
        <v>78.39557706328635</v>
      </c>
      <c r="F14" s="13">
        <f aca="true" t="shared" si="1" ref="F14:F60">D14/C14*100</f>
        <v>78.39557706328635</v>
      </c>
      <c r="G14" s="14">
        <f aca="true" t="shared" si="2" ref="G14:G45">D14-B14</f>
        <v>-212462</v>
      </c>
      <c r="H14" s="15">
        <f aca="true" t="shared" si="3" ref="H14:H45">D14-C14</f>
        <v>-212462</v>
      </c>
    </row>
    <row r="15" spans="1:8" s="16" customFormat="1" ht="20.25" customHeight="1">
      <c r="A15" s="12" t="s">
        <v>17</v>
      </c>
      <c r="B15" s="41">
        <f>SUM(B16:B19)</f>
        <v>983419</v>
      </c>
      <c r="C15" s="41">
        <f>SUM(C16:C19)</f>
        <v>983419</v>
      </c>
      <c r="D15" s="41">
        <f>SUM(D16:D19)</f>
        <v>770957</v>
      </c>
      <c r="E15" s="1">
        <f t="shared" si="0"/>
        <v>78.39557706328635</v>
      </c>
      <c r="F15" s="13">
        <f t="shared" si="1"/>
        <v>78.39557706328635</v>
      </c>
      <c r="G15" s="14">
        <f t="shared" si="2"/>
        <v>-212462</v>
      </c>
      <c r="H15" s="15">
        <f t="shared" si="3"/>
        <v>-212462</v>
      </c>
    </row>
    <row r="16" spans="1:8" ht="111.75" customHeight="1">
      <c r="A16" s="17" t="s">
        <v>18</v>
      </c>
      <c r="B16" s="42">
        <v>929695</v>
      </c>
      <c r="C16" s="42">
        <v>929695</v>
      </c>
      <c r="D16" s="43">
        <v>732949</v>
      </c>
      <c r="E16" s="1">
        <f t="shared" si="0"/>
        <v>78.83757576409468</v>
      </c>
      <c r="F16" s="13">
        <f t="shared" si="1"/>
        <v>78.83757576409468</v>
      </c>
      <c r="G16" s="14">
        <f t="shared" si="2"/>
        <v>-196746</v>
      </c>
      <c r="H16" s="15">
        <f t="shared" si="3"/>
        <v>-196746</v>
      </c>
    </row>
    <row r="17" spans="1:8" ht="144" customHeight="1">
      <c r="A17" s="17" t="s">
        <v>19</v>
      </c>
      <c r="B17" s="42">
        <v>4432</v>
      </c>
      <c r="C17" s="42">
        <v>4432</v>
      </c>
      <c r="D17" s="43">
        <v>5644</v>
      </c>
      <c r="E17" s="1">
        <f t="shared" si="0"/>
        <v>127.3465703971119</v>
      </c>
      <c r="F17" s="13">
        <f t="shared" si="1"/>
        <v>127.3465703971119</v>
      </c>
      <c r="G17" s="14">
        <f t="shared" si="2"/>
        <v>1212</v>
      </c>
      <c r="H17" s="15">
        <f t="shared" si="3"/>
        <v>1212</v>
      </c>
    </row>
    <row r="18" spans="1:8" ht="63.75" customHeight="1">
      <c r="A18" s="17" t="s">
        <v>20</v>
      </c>
      <c r="B18" s="42">
        <v>13433</v>
      </c>
      <c r="C18" s="42">
        <v>13433</v>
      </c>
      <c r="D18" s="43">
        <v>9114</v>
      </c>
      <c r="E18" s="1">
        <f t="shared" si="0"/>
        <v>67.84783741532048</v>
      </c>
      <c r="F18" s="13">
        <f t="shared" si="1"/>
        <v>67.84783741532048</v>
      </c>
      <c r="G18" s="14">
        <f t="shared" si="2"/>
        <v>-4319</v>
      </c>
      <c r="H18" s="15">
        <f t="shared" si="3"/>
        <v>-4319</v>
      </c>
    </row>
    <row r="19" spans="1:8" ht="114.75" customHeight="1">
      <c r="A19" s="17" t="s">
        <v>21</v>
      </c>
      <c r="B19" s="42">
        <v>35859</v>
      </c>
      <c r="C19" s="42">
        <v>35859</v>
      </c>
      <c r="D19" s="43">
        <v>23250</v>
      </c>
      <c r="E19" s="1">
        <f t="shared" si="0"/>
        <v>64.83727934409772</v>
      </c>
      <c r="F19" s="13">
        <f t="shared" si="1"/>
        <v>64.83727934409772</v>
      </c>
      <c r="G19" s="14">
        <f t="shared" si="2"/>
        <v>-12609</v>
      </c>
      <c r="H19" s="15">
        <f t="shared" si="3"/>
        <v>-12609</v>
      </c>
    </row>
    <row r="20" spans="1:8" s="16" customFormat="1" ht="54" customHeight="1">
      <c r="A20" s="12" t="s">
        <v>22</v>
      </c>
      <c r="B20" s="41">
        <v>67512</v>
      </c>
      <c r="C20" s="39">
        <v>67512</v>
      </c>
      <c r="D20" s="40">
        <v>45708</v>
      </c>
      <c r="E20" s="1">
        <f t="shared" si="0"/>
        <v>67.70351937433345</v>
      </c>
      <c r="F20" s="13">
        <f t="shared" si="1"/>
        <v>67.70351937433345</v>
      </c>
      <c r="G20" s="14">
        <f t="shared" si="2"/>
        <v>-21804</v>
      </c>
      <c r="H20" s="15">
        <f t="shared" si="3"/>
        <v>-21804</v>
      </c>
    </row>
    <row r="21" spans="1:8" ht="42" customHeight="1">
      <c r="A21" s="12" t="s">
        <v>23</v>
      </c>
      <c r="B21" s="39">
        <f>SUM(B22:B25)</f>
        <v>67512</v>
      </c>
      <c r="C21" s="39">
        <f>SUM(C22:C25)</f>
        <v>67512</v>
      </c>
      <c r="D21" s="39">
        <f>SUM(D22:D25)</f>
        <v>45708</v>
      </c>
      <c r="E21" s="1">
        <f t="shared" si="0"/>
        <v>67.70351937433345</v>
      </c>
      <c r="F21" s="13">
        <f t="shared" si="1"/>
        <v>67.70351937433345</v>
      </c>
      <c r="G21" s="14">
        <f t="shared" si="2"/>
        <v>-21804</v>
      </c>
      <c r="H21" s="15">
        <f t="shared" si="3"/>
        <v>-21804</v>
      </c>
    </row>
    <row r="22" spans="1:8" ht="153" customHeight="1">
      <c r="A22" s="17" t="s">
        <v>24</v>
      </c>
      <c r="B22" s="42">
        <v>31541</v>
      </c>
      <c r="C22" s="42">
        <v>31541</v>
      </c>
      <c r="D22" s="43">
        <v>21309</v>
      </c>
      <c r="E22" s="1">
        <f t="shared" si="0"/>
        <v>67.55968422053836</v>
      </c>
      <c r="F22" s="13">
        <f t="shared" si="1"/>
        <v>67.55968422053836</v>
      </c>
      <c r="G22" s="14">
        <f t="shared" si="2"/>
        <v>-10232</v>
      </c>
      <c r="H22" s="15">
        <f t="shared" si="3"/>
        <v>-10232</v>
      </c>
    </row>
    <row r="23" spans="1:8" ht="187.5" customHeight="1">
      <c r="A23" s="17" t="s">
        <v>25</v>
      </c>
      <c r="B23" s="42">
        <v>159</v>
      </c>
      <c r="C23" s="42">
        <v>159</v>
      </c>
      <c r="D23" s="43">
        <v>147</v>
      </c>
      <c r="E23" s="1">
        <f t="shared" si="0"/>
        <v>92.45283018867924</v>
      </c>
      <c r="F23" s="13">
        <f t="shared" si="1"/>
        <v>92.45283018867924</v>
      </c>
      <c r="G23" s="14">
        <f t="shared" si="2"/>
        <v>-12</v>
      </c>
      <c r="H23" s="15">
        <f t="shared" si="3"/>
        <v>-12</v>
      </c>
    </row>
    <row r="24" spans="1:8" ht="153" customHeight="1">
      <c r="A24" s="17" t="s">
        <v>26</v>
      </c>
      <c r="B24" s="42">
        <v>41342</v>
      </c>
      <c r="C24" s="42">
        <v>41342</v>
      </c>
      <c r="D24" s="43">
        <v>28414</v>
      </c>
      <c r="E24" s="1">
        <f t="shared" si="0"/>
        <v>68.7291374389241</v>
      </c>
      <c r="F24" s="13">
        <f t="shared" si="1"/>
        <v>68.7291374389241</v>
      </c>
      <c r="G24" s="14">
        <f t="shared" si="2"/>
        <v>-12928</v>
      </c>
      <c r="H24" s="15">
        <f t="shared" si="3"/>
        <v>-12928</v>
      </c>
    </row>
    <row r="25" spans="1:8" ht="153" customHeight="1">
      <c r="A25" s="17" t="s">
        <v>27</v>
      </c>
      <c r="B25" s="42">
        <v>-5530</v>
      </c>
      <c r="C25" s="42">
        <v>-5530</v>
      </c>
      <c r="D25" s="43">
        <v>-4162</v>
      </c>
      <c r="E25" s="1">
        <f t="shared" si="0"/>
        <v>75.26220614828209</v>
      </c>
      <c r="F25" s="13">
        <f t="shared" si="1"/>
        <v>75.26220614828209</v>
      </c>
      <c r="G25" s="14">
        <f t="shared" si="2"/>
        <v>1368</v>
      </c>
      <c r="H25" s="15">
        <f t="shared" si="3"/>
        <v>1368</v>
      </c>
    </row>
    <row r="26" spans="1:8" s="16" customFormat="1" ht="20.25" customHeight="1">
      <c r="A26" s="12" t="s">
        <v>28</v>
      </c>
      <c r="B26" s="39">
        <f>SUM(B27+B30+B32+B34)</f>
        <v>129080</v>
      </c>
      <c r="C26" s="39">
        <f>SUM(C27+C30+C32+C34)</f>
        <v>129080</v>
      </c>
      <c r="D26" s="39">
        <f>SUM(D27+D30+D32+D34)</f>
        <v>92658</v>
      </c>
      <c r="E26" s="1">
        <f t="shared" si="0"/>
        <v>71.78339014564611</v>
      </c>
      <c r="F26" s="13">
        <f t="shared" si="1"/>
        <v>71.78339014564611</v>
      </c>
      <c r="G26" s="14">
        <f t="shared" si="2"/>
        <v>-36422</v>
      </c>
      <c r="H26" s="15">
        <f t="shared" si="3"/>
        <v>-36422</v>
      </c>
    </row>
    <row r="27" spans="1:8" ht="38.25" customHeight="1">
      <c r="A27" s="12" t="s">
        <v>29</v>
      </c>
      <c r="B27" s="39">
        <f>SUM(B28:B29)</f>
        <v>92467</v>
      </c>
      <c r="C27" s="39">
        <f>SUM(C28:C29)</f>
        <v>92467</v>
      </c>
      <c r="D27" s="39">
        <f>SUM(D28:D29)</f>
        <v>65367</v>
      </c>
      <c r="E27" s="1">
        <f t="shared" si="0"/>
        <v>70.69224696378167</v>
      </c>
      <c r="F27" s="13">
        <f t="shared" si="1"/>
        <v>70.69224696378167</v>
      </c>
      <c r="G27" s="14">
        <f t="shared" si="2"/>
        <v>-27100</v>
      </c>
      <c r="H27" s="15">
        <f t="shared" si="3"/>
        <v>-27100</v>
      </c>
    </row>
    <row r="28" spans="1:8" ht="51" customHeight="1">
      <c r="A28" s="17" t="s">
        <v>30</v>
      </c>
      <c r="B28" s="42">
        <v>78953</v>
      </c>
      <c r="C28" s="42">
        <v>78953</v>
      </c>
      <c r="D28" s="43">
        <v>54385</v>
      </c>
      <c r="E28" s="1">
        <f t="shared" si="0"/>
        <v>68.88275303028384</v>
      </c>
      <c r="F28" s="13">
        <f t="shared" si="1"/>
        <v>68.88275303028384</v>
      </c>
      <c r="G28" s="14">
        <f t="shared" si="2"/>
        <v>-24568</v>
      </c>
      <c r="H28" s="15">
        <f t="shared" si="3"/>
        <v>-24568</v>
      </c>
    </row>
    <row r="29" spans="1:8" ht="89.25" customHeight="1">
      <c r="A29" s="17" t="s">
        <v>31</v>
      </c>
      <c r="B29" s="42">
        <v>13514</v>
      </c>
      <c r="C29" s="42">
        <v>13514</v>
      </c>
      <c r="D29" s="43">
        <v>10982</v>
      </c>
      <c r="E29" s="1">
        <f t="shared" si="0"/>
        <v>81.26387450051799</v>
      </c>
      <c r="F29" s="13">
        <f t="shared" si="1"/>
        <v>81.26387450051799</v>
      </c>
      <c r="G29" s="14">
        <f t="shared" si="2"/>
        <v>-2532</v>
      </c>
      <c r="H29" s="15">
        <f t="shared" si="3"/>
        <v>-2532</v>
      </c>
    </row>
    <row r="30" spans="1:8" ht="33" customHeight="1">
      <c r="A30" s="12" t="s">
        <v>32</v>
      </c>
      <c r="B30" s="39">
        <v>21199</v>
      </c>
      <c r="C30" s="39">
        <v>21199</v>
      </c>
      <c r="D30" s="40">
        <v>16676</v>
      </c>
      <c r="E30" s="1">
        <f t="shared" si="0"/>
        <v>78.66408792867588</v>
      </c>
      <c r="F30" s="13">
        <f t="shared" si="1"/>
        <v>78.66408792867588</v>
      </c>
      <c r="G30" s="14">
        <f t="shared" si="2"/>
        <v>-4523</v>
      </c>
      <c r="H30" s="15">
        <f t="shared" si="3"/>
        <v>-4523</v>
      </c>
    </row>
    <row r="31" spans="1:8" ht="31.5" customHeight="1">
      <c r="A31" s="17" t="s">
        <v>32</v>
      </c>
      <c r="B31" s="42">
        <v>21199</v>
      </c>
      <c r="C31" s="42">
        <v>21199</v>
      </c>
      <c r="D31" s="43">
        <v>16676</v>
      </c>
      <c r="E31" s="1">
        <f t="shared" si="0"/>
        <v>78.66408792867588</v>
      </c>
      <c r="F31" s="13">
        <f t="shared" si="1"/>
        <v>78.66408792867588</v>
      </c>
      <c r="G31" s="14">
        <f t="shared" si="2"/>
        <v>-4523</v>
      </c>
      <c r="H31" s="15">
        <f t="shared" si="3"/>
        <v>-4523</v>
      </c>
    </row>
    <row r="32" spans="1:8" ht="19.5" customHeight="1">
      <c r="A32" s="12" t="s">
        <v>33</v>
      </c>
      <c r="B32" s="39">
        <v>266</v>
      </c>
      <c r="C32" s="39">
        <v>266</v>
      </c>
      <c r="D32" s="40">
        <v>236</v>
      </c>
      <c r="E32" s="1">
        <f t="shared" si="0"/>
        <v>88.7218045112782</v>
      </c>
      <c r="F32" s="13">
        <f t="shared" si="1"/>
        <v>88.7218045112782</v>
      </c>
      <c r="G32" s="14">
        <f t="shared" si="2"/>
        <v>-30</v>
      </c>
      <c r="H32" s="15">
        <f t="shared" si="3"/>
        <v>-30</v>
      </c>
    </row>
    <row r="33" spans="1:8" ht="27.75" customHeight="1">
      <c r="A33" s="17" t="s">
        <v>33</v>
      </c>
      <c r="B33" s="42">
        <v>266</v>
      </c>
      <c r="C33" s="42">
        <v>266</v>
      </c>
      <c r="D33" s="43">
        <v>236</v>
      </c>
      <c r="E33" s="1">
        <f t="shared" si="0"/>
        <v>88.7218045112782</v>
      </c>
      <c r="F33" s="13">
        <f t="shared" si="1"/>
        <v>88.7218045112782</v>
      </c>
      <c r="G33" s="14">
        <f t="shared" si="2"/>
        <v>-30</v>
      </c>
      <c r="H33" s="15">
        <f t="shared" si="3"/>
        <v>-30</v>
      </c>
    </row>
    <row r="34" spans="1:8" ht="38.25" customHeight="1">
      <c r="A34" s="12" t="s">
        <v>34</v>
      </c>
      <c r="B34" s="39">
        <v>15148</v>
      </c>
      <c r="C34" s="39">
        <v>15148</v>
      </c>
      <c r="D34" s="40">
        <v>10379</v>
      </c>
      <c r="E34" s="1">
        <f t="shared" si="0"/>
        <v>68.51729601267495</v>
      </c>
      <c r="F34" s="13">
        <f t="shared" si="1"/>
        <v>68.51729601267495</v>
      </c>
      <c r="G34" s="14">
        <f t="shared" si="2"/>
        <v>-4769</v>
      </c>
      <c r="H34" s="15">
        <f t="shared" si="3"/>
        <v>-4769</v>
      </c>
    </row>
    <row r="35" spans="1:8" ht="51" customHeight="1">
      <c r="A35" s="17" t="s">
        <v>35</v>
      </c>
      <c r="B35" s="42">
        <v>15148</v>
      </c>
      <c r="C35" s="42">
        <v>15148</v>
      </c>
      <c r="D35" s="43">
        <v>10379</v>
      </c>
      <c r="E35" s="1">
        <f t="shared" si="0"/>
        <v>68.51729601267495</v>
      </c>
      <c r="F35" s="13">
        <f t="shared" si="1"/>
        <v>68.51729601267495</v>
      </c>
      <c r="G35" s="14">
        <f t="shared" si="2"/>
        <v>-4769</v>
      </c>
      <c r="H35" s="15">
        <f t="shared" si="3"/>
        <v>-4769</v>
      </c>
    </row>
    <row r="36" spans="1:8" ht="18" customHeight="1">
      <c r="A36" s="12" t="s">
        <v>36</v>
      </c>
      <c r="B36" s="39">
        <f>SUM(B37+B39)</f>
        <v>221462</v>
      </c>
      <c r="C36" s="39">
        <f>SUM(C37+C39)</f>
        <v>221462</v>
      </c>
      <c r="D36" s="39">
        <f>SUM(D37+D39)</f>
        <v>86940</v>
      </c>
      <c r="E36" s="1">
        <f t="shared" si="0"/>
        <v>39.25729922063379</v>
      </c>
      <c r="F36" s="13">
        <f t="shared" si="1"/>
        <v>39.25729922063379</v>
      </c>
      <c r="G36" s="14">
        <f t="shared" si="2"/>
        <v>-134522</v>
      </c>
      <c r="H36" s="15">
        <f t="shared" si="3"/>
        <v>-134522</v>
      </c>
    </row>
    <row r="37" spans="1:8" ht="18.75" customHeight="1">
      <c r="A37" s="12" t="s">
        <v>37</v>
      </c>
      <c r="B37" s="39">
        <v>47920</v>
      </c>
      <c r="C37" s="39">
        <v>47920</v>
      </c>
      <c r="D37" s="40">
        <v>7502</v>
      </c>
      <c r="E37" s="1">
        <f t="shared" si="0"/>
        <v>15.65525876460768</v>
      </c>
      <c r="F37" s="13">
        <f t="shared" si="1"/>
        <v>15.65525876460768</v>
      </c>
      <c r="G37" s="14">
        <f t="shared" si="2"/>
        <v>-40418</v>
      </c>
      <c r="H37" s="15">
        <f t="shared" si="3"/>
        <v>-40418</v>
      </c>
    </row>
    <row r="38" spans="1:8" ht="63.75" customHeight="1">
      <c r="A38" s="17" t="s">
        <v>38</v>
      </c>
      <c r="B38" s="42">
        <v>47920</v>
      </c>
      <c r="C38" s="42">
        <v>47920</v>
      </c>
      <c r="D38" s="43">
        <v>7502</v>
      </c>
      <c r="E38" s="1">
        <f t="shared" si="0"/>
        <v>15.65525876460768</v>
      </c>
      <c r="F38" s="13">
        <f t="shared" si="1"/>
        <v>15.65525876460768</v>
      </c>
      <c r="G38" s="14">
        <f t="shared" si="2"/>
        <v>-40418</v>
      </c>
      <c r="H38" s="15">
        <f t="shared" si="3"/>
        <v>-40418</v>
      </c>
    </row>
    <row r="39" spans="1:8" ht="21.75" customHeight="1">
      <c r="A39" s="12" t="s">
        <v>39</v>
      </c>
      <c r="B39" s="39">
        <v>173542</v>
      </c>
      <c r="C39" s="39">
        <v>173542</v>
      </c>
      <c r="D39" s="40">
        <v>79438</v>
      </c>
      <c r="E39" s="1">
        <f t="shared" si="0"/>
        <v>45.774509916907725</v>
      </c>
      <c r="F39" s="13">
        <f t="shared" si="1"/>
        <v>45.774509916907725</v>
      </c>
      <c r="G39" s="14">
        <f t="shared" si="2"/>
        <v>-94104</v>
      </c>
      <c r="H39" s="15">
        <f t="shared" si="3"/>
        <v>-94104</v>
      </c>
    </row>
    <row r="40" spans="1:8" ht="51" customHeight="1">
      <c r="A40" s="17" t="s">
        <v>40</v>
      </c>
      <c r="B40" s="42">
        <v>65954</v>
      </c>
      <c r="C40" s="42">
        <v>65954</v>
      </c>
      <c r="D40" s="43">
        <v>53315</v>
      </c>
      <c r="E40" s="1">
        <f t="shared" si="0"/>
        <v>80.83664372138158</v>
      </c>
      <c r="F40" s="13">
        <f t="shared" si="1"/>
        <v>80.83664372138158</v>
      </c>
      <c r="G40" s="14">
        <f t="shared" si="2"/>
        <v>-12639</v>
      </c>
      <c r="H40" s="15">
        <f t="shared" si="3"/>
        <v>-12639</v>
      </c>
    </row>
    <row r="41" spans="1:8" ht="51" customHeight="1">
      <c r="A41" s="17" t="s">
        <v>41</v>
      </c>
      <c r="B41" s="42">
        <v>107588</v>
      </c>
      <c r="C41" s="42">
        <v>107588</v>
      </c>
      <c r="D41" s="43">
        <v>26123</v>
      </c>
      <c r="E41" s="1">
        <f t="shared" si="0"/>
        <v>24.280588913261703</v>
      </c>
      <c r="F41" s="13">
        <f t="shared" si="1"/>
        <v>24.280588913261703</v>
      </c>
      <c r="G41" s="14">
        <f t="shared" si="2"/>
        <v>-81465</v>
      </c>
      <c r="H41" s="15">
        <f t="shared" si="3"/>
        <v>-81465</v>
      </c>
    </row>
    <row r="42" spans="1:8" ht="20.25" customHeight="1">
      <c r="A42" s="12" t="s">
        <v>42</v>
      </c>
      <c r="B42" s="39">
        <f>SUM(B43+B45)</f>
        <v>15116</v>
      </c>
      <c r="C42" s="39">
        <f>SUM(C43+C45)</f>
        <v>15116</v>
      </c>
      <c r="D42" s="39">
        <f>SUM(D43+D45)</f>
        <v>10983</v>
      </c>
      <c r="E42" s="1">
        <f t="shared" si="0"/>
        <v>72.65811061127282</v>
      </c>
      <c r="F42" s="13">
        <f t="shared" si="1"/>
        <v>72.65811061127282</v>
      </c>
      <c r="G42" s="14">
        <f t="shared" si="2"/>
        <v>-4133</v>
      </c>
      <c r="H42" s="15">
        <f t="shared" si="3"/>
        <v>-4133</v>
      </c>
    </row>
    <row r="43" spans="1:8" ht="45" customHeight="1">
      <c r="A43" s="12" t="s">
        <v>43</v>
      </c>
      <c r="B43" s="39">
        <v>14680</v>
      </c>
      <c r="C43" s="39">
        <v>14680</v>
      </c>
      <c r="D43" s="40">
        <v>10547</v>
      </c>
      <c r="E43" s="1">
        <f t="shared" si="0"/>
        <v>71.84604904632153</v>
      </c>
      <c r="F43" s="13">
        <f t="shared" si="1"/>
        <v>71.84604904632153</v>
      </c>
      <c r="G43" s="14">
        <f t="shared" si="2"/>
        <v>-4133</v>
      </c>
      <c r="H43" s="15">
        <f t="shared" si="3"/>
        <v>-4133</v>
      </c>
    </row>
    <row r="44" spans="1:8" ht="63.75" customHeight="1">
      <c r="A44" s="17" t="s">
        <v>44</v>
      </c>
      <c r="B44" s="42">
        <v>14680</v>
      </c>
      <c r="C44" s="42">
        <v>14680</v>
      </c>
      <c r="D44" s="43">
        <v>10547</v>
      </c>
      <c r="E44" s="1">
        <f t="shared" si="0"/>
        <v>71.84604904632153</v>
      </c>
      <c r="F44" s="13">
        <f t="shared" si="1"/>
        <v>71.84604904632153</v>
      </c>
      <c r="G44" s="14">
        <f t="shared" si="2"/>
        <v>-4133</v>
      </c>
      <c r="H44" s="15">
        <f t="shared" si="3"/>
        <v>-4133</v>
      </c>
    </row>
    <row r="45" spans="1:8" ht="51" customHeight="1">
      <c r="A45" s="12" t="s">
        <v>45</v>
      </c>
      <c r="B45" s="39">
        <v>436</v>
      </c>
      <c r="C45" s="39">
        <v>436</v>
      </c>
      <c r="D45" s="40">
        <v>436</v>
      </c>
      <c r="E45" s="1">
        <f t="shared" si="0"/>
        <v>100</v>
      </c>
      <c r="F45" s="13">
        <f t="shared" si="1"/>
        <v>100</v>
      </c>
      <c r="G45" s="14">
        <f t="shared" si="2"/>
        <v>0</v>
      </c>
      <c r="H45" s="15">
        <f t="shared" si="3"/>
        <v>0</v>
      </c>
    </row>
    <row r="46" spans="1:8" ht="38.25" customHeight="1">
      <c r="A46" s="17" t="s">
        <v>46</v>
      </c>
      <c r="B46" s="42">
        <v>436</v>
      </c>
      <c r="C46" s="42">
        <v>436</v>
      </c>
      <c r="D46" s="43">
        <v>436</v>
      </c>
      <c r="E46" s="1">
        <f t="shared" si="0"/>
        <v>100</v>
      </c>
      <c r="F46" s="13">
        <f t="shared" si="1"/>
        <v>100</v>
      </c>
      <c r="G46" s="14">
        <f aca="true" t="shared" si="4" ref="G46:G77">D46-B46</f>
        <v>0</v>
      </c>
      <c r="H46" s="15">
        <f aca="true" t="shared" si="5" ref="H46:H77">D46-C46</f>
        <v>0</v>
      </c>
    </row>
    <row r="47" spans="1:8" ht="61.5" customHeight="1">
      <c r="A47" s="12" t="s">
        <v>47</v>
      </c>
      <c r="B47" s="39">
        <f>SUM(B48+B50+B54+B56)</f>
        <v>97855</v>
      </c>
      <c r="C47" s="39">
        <f>SUM(C48+C50+C54+C56)</f>
        <v>97855</v>
      </c>
      <c r="D47" s="39">
        <f>SUM(D48+D50+D54+D56)</f>
        <v>67581</v>
      </c>
      <c r="E47" s="1">
        <f t="shared" si="0"/>
        <v>69.06238822747943</v>
      </c>
      <c r="F47" s="13">
        <f t="shared" si="1"/>
        <v>69.06238822747943</v>
      </c>
      <c r="G47" s="14">
        <f t="shared" si="4"/>
        <v>-30274</v>
      </c>
      <c r="H47" s="15">
        <f t="shared" si="5"/>
        <v>-30274</v>
      </c>
    </row>
    <row r="48" spans="1:8" ht="114.75" customHeight="1">
      <c r="A48" s="12" t="s">
        <v>48</v>
      </c>
      <c r="B48" s="39">
        <v>300</v>
      </c>
      <c r="C48" s="39">
        <v>300</v>
      </c>
      <c r="D48" s="40">
        <v>0</v>
      </c>
      <c r="E48" s="1">
        <f t="shared" si="0"/>
        <v>0</v>
      </c>
      <c r="F48" s="13">
        <f t="shared" si="1"/>
        <v>0</v>
      </c>
      <c r="G48" s="14">
        <f t="shared" si="4"/>
        <v>-300</v>
      </c>
      <c r="H48" s="15">
        <f t="shared" si="5"/>
        <v>-300</v>
      </c>
    </row>
    <row r="49" spans="1:8" ht="63.75" customHeight="1">
      <c r="A49" s="17" t="s">
        <v>49</v>
      </c>
      <c r="B49" s="42">
        <v>300</v>
      </c>
      <c r="C49" s="42">
        <v>300</v>
      </c>
      <c r="D49" s="43">
        <v>0</v>
      </c>
      <c r="E49" s="1">
        <f t="shared" si="0"/>
        <v>0</v>
      </c>
      <c r="F49" s="13">
        <f t="shared" si="1"/>
        <v>0</v>
      </c>
      <c r="G49" s="14">
        <f t="shared" si="4"/>
        <v>-300</v>
      </c>
      <c r="H49" s="15">
        <f t="shared" si="5"/>
        <v>-300</v>
      </c>
    </row>
    <row r="50" spans="1:8" ht="140.25" customHeight="1">
      <c r="A50" s="12" t="s">
        <v>50</v>
      </c>
      <c r="B50" s="39">
        <f>SUM(B51:B53)</f>
        <v>73439</v>
      </c>
      <c r="C50" s="39">
        <f>SUM(C51:C53)</f>
        <v>73439</v>
      </c>
      <c r="D50" s="39">
        <f>SUM(D51:D53)</f>
        <v>45411</v>
      </c>
      <c r="E50" s="1">
        <f t="shared" si="0"/>
        <v>61.83499230654013</v>
      </c>
      <c r="F50" s="13">
        <f t="shared" si="1"/>
        <v>61.83499230654013</v>
      </c>
      <c r="G50" s="14">
        <f t="shared" si="4"/>
        <v>-28028</v>
      </c>
      <c r="H50" s="15">
        <f t="shared" si="5"/>
        <v>-28028</v>
      </c>
    </row>
    <row r="51" spans="1:8" ht="102" customHeight="1">
      <c r="A51" s="17" t="s">
        <v>51</v>
      </c>
      <c r="B51" s="42">
        <v>68939</v>
      </c>
      <c r="C51" s="42">
        <v>68939</v>
      </c>
      <c r="D51" s="43">
        <v>42708</v>
      </c>
      <c r="E51" s="1">
        <f t="shared" si="0"/>
        <v>61.95041993646557</v>
      </c>
      <c r="F51" s="13">
        <f t="shared" si="1"/>
        <v>61.95041993646557</v>
      </c>
      <c r="G51" s="14">
        <f t="shared" si="4"/>
        <v>-26231</v>
      </c>
      <c r="H51" s="15">
        <f t="shared" si="5"/>
        <v>-26231</v>
      </c>
    </row>
    <row r="52" spans="1:8" ht="89.25" customHeight="1">
      <c r="A52" s="17" t="s">
        <v>52</v>
      </c>
      <c r="B52" s="42">
        <v>1600</v>
      </c>
      <c r="C52" s="42">
        <v>1600</v>
      </c>
      <c r="D52" s="43">
        <v>58</v>
      </c>
      <c r="E52" s="1">
        <f t="shared" si="0"/>
        <v>3.6249999999999996</v>
      </c>
      <c r="F52" s="13">
        <f t="shared" si="1"/>
        <v>3.6249999999999996</v>
      </c>
      <c r="G52" s="14">
        <f t="shared" si="4"/>
        <v>-1542</v>
      </c>
      <c r="H52" s="15">
        <f t="shared" si="5"/>
        <v>-1542</v>
      </c>
    </row>
    <row r="53" spans="1:8" ht="51" customHeight="1">
      <c r="A53" s="17" t="s">
        <v>53</v>
      </c>
      <c r="B53" s="42">
        <v>2900</v>
      </c>
      <c r="C53" s="42">
        <v>2900</v>
      </c>
      <c r="D53" s="43">
        <v>2645</v>
      </c>
      <c r="E53" s="1">
        <f t="shared" si="0"/>
        <v>91.20689655172414</v>
      </c>
      <c r="F53" s="13">
        <f t="shared" si="1"/>
        <v>91.20689655172414</v>
      </c>
      <c r="G53" s="14">
        <f t="shared" si="4"/>
        <v>-255</v>
      </c>
      <c r="H53" s="15">
        <f t="shared" si="5"/>
        <v>-255</v>
      </c>
    </row>
    <row r="54" spans="1:8" ht="42" customHeight="1">
      <c r="A54" s="12" t="s">
        <v>54</v>
      </c>
      <c r="B54" s="39">
        <v>256</v>
      </c>
      <c r="C54" s="39">
        <v>256</v>
      </c>
      <c r="D54" s="40">
        <v>256</v>
      </c>
      <c r="E54" s="1">
        <f t="shared" si="0"/>
        <v>100</v>
      </c>
      <c r="F54" s="13">
        <f t="shared" si="1"/>
        <v>100</v>
      </c>
      <c r="G54" s="14">
        <f t="shared" si="4"/>
        <v>0</v>
      </c>
      <c r="H54" s="15">
        <f t="shared" si="5"/>
        <v>0</v>
      </c>
    </row>
    <row r="55" spans="1:8" ht="63.75" customHeight="1">
      <c r="A55" s="17" t="s">
        <v>55</v>
      </c>
      <c r="B55" s="42">
        <v>256</v>
      </c>
      <c r="C55" s="42">
        <v>256</v>
      </c>
      <c r="D55" s="43">
        <v>256</v>
      </c>
      <c r="E55" s="1">
        <f t="shared" si="0"/>
        <v>100</v>
      </c>
      <c r="F55" s="13">
        <f t="shared" si="1"/>
        <v>100</v>
      </c>
      <c r="G55" s="14">
        <f t="shared" si="4"/>
        <v>0</v>
      </c>
      <c r="H55" s="15">
        <f t="shared" si="5"/>
        <v>0</v>
      </c>
    </row>
    <row r="56" spans="1:8" ht="122.25" customHeight="1">
      <c r="A56" s="12" t="s">
        <v>56</v>
      </c>
      <c r="B56" s="39">
        <v>23860</v>
      </c>
      <c r="C56" s="39">
        <v>23860</v>
      </c>
      <c r="D56" s="40">
        <v>21914</v>
      </c>
      <c r="E56" s="1">
        <f t="shared" si="0"/>
        <v>91.84409052808047</v>
      </c>
      <c r="F56" s="13">
        <f t="shared" si="1"/>
        <v>91.84409052808047</v>
      </c>
      <c r="G56" s="14">
        <f t="shared" si="4"/>
        <v>-1946</v>
      </c>
      <c r="H56" s="15">
        <f t="shared" si="5"/>
        <v>-1946</v>
      </c>
    </row>
    <row r="57" spans="1:8" ht="30.75" customHeight="1">
      <c r="A57" s="12" t="s">
        <v>57</v>
      </c>
      <c r="B57" s="39">
        <f>SUM(B58:B61)</f>
        <v>1158</v>
      </c>
      <c r="C57" s="39">
        <f>SUM(C58:C61)</f>
        <v>1158</v>
      </c>
      <c r="D57" s="39">
        <f>SUM(D58:D60)</f>
        <v>219</v>
      </c>
      <c r="E57" s="1">
        <f t="shared" si="0"/>
        <v>18.911917098445596</v>
      </c>
      <c r="F57" s="13">
        <f t="shared" si="1"/>
        <v>18.911917098445596</v>
      </c>
      <c r="G57" s="14">
        <f t="shared" si="4"/>
        <v>-939</v>
      </c>
      <c r="H57" s="15">
        <f t="shared" si="5"/>
        <v>-939</v>
      </c>
    </row>
    <row r="58" spans="1:8" ht="38.25" customHeight="1">
      <c r="A58" s="17" t="s">
        <v>58</v>
      </c>
      <c r="B58" s="42">
        <v>162</v>
      </c>
      <c r="C58" s="42">
        <v>162</v>
      </c>
      <c r="D58" s="43">
        <v>90</v>
      </c>
      <c r="E58" s="1">
        <f t="shared" si="0"/>
        <v>55.55555555555556</v>
      </c>
      <c r="F58" s="13">
        <f t="shared" si="1"/>
        <v>55.55555555555556</v>
      </c>
      <c r="G58" s="14">
        <f t="shared" si="4"/>
        <v>-72</v>
      </c>
      <c r="H58" s="15">
        <f t="shared" si="5"/>
        <v>-72</v>
      </c>
    </row>
    <row r="59" spans="1:8" ht="25.5" customHeight="1">
      <c r="A59" s="17" t="s">
        <v>59</v>
      </c>
      <c r="B59" s="42">
        <v>648</v>
      </c>
      <c r="C59" s="42">
        <v>648</v>
      </c>
      <c r="D59" s="43">
        <v>9</v>
      </c>
      <c r="E59" s="1">
        <f t="shared" si="0"/>
        <v>1.3888888888888888</v>
      </c>
      <c r="F59" s="13">
        <f t="shared" si="1"/>
        <v>1.3888888888888888</v>
      </c>
      <c r="G59" s="14">
        <f t="shared" si="4"/>
        <v>-639</v>
      </c>
      <c r="H59" s="15">
        <f t="shared" si="5"/>
        <v>-639</v>
      </c>
    </row>
    <row r="60" spans="1:8" ht="25.5" customHeight="1">
      <c r="A60" s="17" t="s">
        <v>60</v>
      </c>
      <c r="B60" s="42">
        <v>348</v>
      </c>
      <c r="C60" s="42">
        <v>348</v>
      </c>
      <c r="D60" s="43">
        <v>120</v>
      </c>
      <c r="E60" s="1">
        <f t="shared" si="0"/>
        <v>34.48275862068966</v>
      </c>
      <c r="F60" s="13">
        <f t="shared" si="1"/>
        <v>34.48275862068966</v>
      </c>
      <c r="G60" s="14">
        <f t="shared" si="4"/>
        <v>-228</v>
      </c>
      <c r="H60" s="15">
        <f t="shared" si="5"/>
        <v>-228</v>
      </c>
    </row>
    <row r="61" spans="1:8" ht="25.5" customHeight="1">
      <c r="A61" s="17" t="s">
        <v>61</v>
      </c>
      <c r="B61" s="42">
        <v>0</v>
      </c>
      <c r="C61" s="42">
        <v>0</v>
      </c>
      <c r="D61" s="43">
        <v>46</v>
      </c>
      <c r="E61" s="1">
        <v>0</v>
      </c>
      <c r="F61" s="13">
        <v>0</v>
      </c>
      <c r="G61" s="14">
        <f t="shared" si="4"/>
        <v>46</v>
      </c>
      <c r="H61" s="15">
        <f t="shared" si="5"/>
        <v>46</v>
      </c>
    </row>
    <row r="62" spans="1:8" ht="42.75" customHeight="1">
      <c r="A62" s="12" t="s">
        <v>62</v>
      </c>
      <c r="B62" s="39">
        <v>3196</v>
      </c>
      <c r="C62" s="39">
        <v>3196</v>
      </c>
      <c r="D62" s="40">
        <v>3310</v>
      </c>
      <c r="E62" s="1">
        <f aca="true" t="shared" si="6" ref="E62:E93">D62/B62*100</f>
        <v>103.56695869837296</v>
      </c>
      <c r="F62" s="13">
        <f aca="true" t="shared" si="7" ref="F62:F93">D62/C62*100</f>
        <v>103.56695869837296</v>
      </c>
      <c r="G62" s="14">
        <f t="shared" si="4"/>
        <v>114</v>
      </c>
      <c r="H62" s="15">
        <f t="shared" si="5"/>
        <v>114</v>
      </c>
    </row>
    <row r="63" spans="1:8" ht="25.5" customHeight="1">
      <c r="A63" s="17" t="s">
        <v>63</v>
      </c>
      <c r="B63" s="42">
        <v>3196</v>
      </c>
      <c r="C63" s="42">
        <v>3196</v>
      </c>
      <c r="D63" s="43">
        <v>3310</v>
      </c>
      <c r="E63" s="1">
        <f t="shared" si="6"/>
        <v>103.56695869837296</v>
      </c>
      <c r="F63" s="13">
        <f t="shared" si="7"/>
        <v>103.56695869837296</v>
      </c>
      <c r="G63" s="14">
        <f t="shared" si="4"/>
        <v>114</v>
      </c>
      <c r="H63" s="15">
        <f t="shared" si="5"/>
        <v>114</v>
      </c>
    </row>
    <row r="64" spans="1:8" ht="43.5" customHeight="1">
      <c r="A64" s="12" t="s">
        <v>64</v>
      </c>
      <c r="B64" s="39">
        <f>SUM(B65+B67+B70)</f>
        <v>26888</v>
      </c>
      <c r="C64" s="39">
        <f>SUM(C65+C67+C70)</f>
        <v>26888</v>
      </c>
      <c r="D64" s="39">
        <f>SUM(D65+D67+D70)</f>
        <v>21207</v>
      </c>
      <c r="E64" s="1">
        <f t="shared" si="6"/>
        <v>78.87161559059803</v>
      </c>
      <c r="F64" s="13">
        <f t="shared" si="7"/>
        <v>78.87161559059803</v>
      </c>
      <c r="G64" s="14">
        <f t="shared" si="4"/>
        <v>-5681</v>
      </c>
      <c r="H64" s="15">
        <f t="shared" si="5"/>
        <v>-5681</v>
      </c>
    </row>
    <row r="65" spans="1:8" ht="122.25" customHeight="1">
      <c r="A65" s="12" t="s">
        <v>65</v>
      </c>
      <c r="B65" s="39">
        <v>4804</v>
      </c>
      <c r="C65" s="39">
        <v>4804</v>
      </c>
      <c r="D65" s="40">
        <v>5508</v>
      </c>
      <c r="E65" s="1">
        <f t="shared" si="6"/>
        <v>114.65445462114904</v>
      </c>
      <c r="F65" s="13">
        <f t="shared" si="7"/>
        <v>114.65445462114904</v>
      </c>
      <c r="G65" s="14">
        <f t="shared" si="4"/>
        <v>704</v>
      </c>
      <c r="H65" s="15">
        <f t="shared" si="5"/>
        <v>704</v>
      </c>
    </row>
    <row r="66" spans="1:8" ht="127.5" customHeight="1">
      <c r="A66" s="17" t="s">
        <v>66</v>
      </c>
      <c r="B66" s="42">
        <v>4804</v>
      </c>
      <c r="C66" s="42">
        <v>4804</v>
      </c>
      <c r="D66" s="43">
        <v>5508</v>
      </c>
      <c r="E66" s="1">
        <f t="shared" si="6"/>
        <v>114.65445462114904</v>
      </c>
      <c r="F66" s="13">
        <f t="shared" si="7"/>
        <v>114.65445462114904</v>
      </c>
      <c r="G66" s="14">
        <f t="shared" si="4"/>
        <v>704</v>
      </c>
      <c r="H66" s="15">
        <f t="shared" si="5"/>
        <v>704</v>
      </c>
    </row>
    <row r="67" spans="1:8" ht="55.5" customHeight="1">
      <c r="A67" s="12" t="s">
        <v>67</v>
      </c>
      <c r="B67" s="39">
        <v>7084</v>
      </c>
      <c r="C67" s="39">
        <v>7084</v>
      </c>
      <c r="D67" s="40">
        <v>3702</v>
      </c>
      <c r="E67" s="1">
        <f t="shared" si="6"/>
        <v>52.258610954263126</v>
      </c>
      <c r="F67" s="13">
        <f t="shared" si="7"/>
        <v>52.258610954263126</v>
      </c>
      <c r="G67" s="14">
        <f t="shared" si="4"/>
        <v>-3382</v>
      </c>
      <c r="H67" s="15">
        <f t="shared" si="5"/>
        <v>-3382</v>
      </c>
    </row>
    <row r="68" spans="1:8" ht="63.75" customHeight="1">
      <c r="A68" s="17" t="s">
        <v>68</v>
      </c>
      <c r="B68" s="42">
        <v>6000</v>
      </c>
      <c r="C68" s="42">
        <v>6000</v>
      </c>
      <c r="D68" s="43">
        <v>2018</v>
      </c>
      <c r="E68" s="1">
        <f t="shared" si="6"/>
        <v>33.63333333333333</v>
      </c>
      <c r="F68" s="13">
        <f t="shared" si="7"/>
        <v>33.63333333333333</v>
      </c>
      <c r="G68" s="14">
        <f t="shared" si="4"/>
        <v>-3982</v>
      </c>
      <c r="H68" s="15">
        <f t="shared" si="5"/>
        <v>-3982</v>
      </c>
    </row>
    <row r="69" spans="1:8" ht="63.75" customHeight="1">
      <c r="A69" s="17" t="s">
        <v>69</v>
      </c>
      <c r="B69" s="42">
        <v>1084</v>
      </c>
      <c r="C69" s="42">
        <v>1084</v>
      </c>
      <c r="D69" s="43">
        <v>1684</v>
      </c>
      <c r="E69" s="1">
        <f t="shared" si="6"/>
        <v>155.35055350553506</v>
      </c>
      <c r="F69" s="13">
        <f t="shared" si="7"/>
        <v>155.35055350553506</v>
      </c>
      <c r="G69" s="14">
        <f t="shared" si="4"/>
        <v>600</v>
      </c>
      <c r="H69" s="15">
        <f t="shared" si="5"/>
        <v>600</v>
      </c>
    </row>
    <row r="70" spans="1:8" ht="109.5" customHeight="1">
      <c r="A70" s="12" t="s">
        <v>70</v>
      </c>
      <c r="B70" s="39">
        <v>15000</v>
      </c>
      <c r="C70" s="39">
        <v>15000</v>
      </c>
      <c r="D70" s="40">
        <v>11997</v>
      </c>
      <c r="E70" s="1">
        <f t="shared" si="6"/>
        <v>79.97999999999999</v>
      </c>
      <c r="F70" s="13">
        <f t="shared" si="7"/>
        <v>79.97999999999999</v>
      </c>
      <c r="G70" s="14">
        <f t="shared" si="4"/>
        <v>-3003</v>
      </c>
      <c r="H70" s="15">
        <f t="shared" si="5"/>
        <v>-3003</v>
      </c>
    </row>
    <row r="71" spans="1:8" ht="114.75" customHeight="1">
      <c r="A71" s="17" t="s">
        <v>71</v>
      </c>
      <c r="B71" s="42">
        <v>15000</v>
      </c>
      <c r="C71" s="42">
        <v>15000</v>
      </c>
      <c r="D71" s="43">
        <v>11997</v>
      </c>
      <c r="E71" s="1">
        <f t="shared" si="6"/>
        <v>79.97999999999999</v>
      </c>
      <c r="F71" s="13">
        <f t="shared" si="7"/>
        <v>79.97999999999999</v>
      </c>
      <c r="G71" s="14">
        <f t="shared" si="4"/>
        <v>-3003</v>
      </c>
      <c r="H71" s="15">
        <f t="shared" si="5"/>
        <v>-3003</v>
      </c>
    </row>
    <row r="72" spans="1:8" ht="27.75" customHeight="1">
      <c r="A72" s="12" t="s">
        <v>72</v>
      </c>
      <c r="B72" s="39">
        <f>SUM(B73+B82+B85+B90)</f>
        <v>13480</v>
      </c>
      <c r="C72" s="39">
        <f>SUM(C73+C82+C85+C90)</f>
        <v>13480</v>
      </c>
      <c r="D72" s="39">
        <f>SUM(D73+D82+D85+D90)</f>
        <v>11744</v>
      </c>
      <c r="E72" s="1">
        <f t="shared" si="6"/>
        <v>87.12166172106825</v>
      </c>
      <c r="F72" s="13">
        <f t="shared" si="7"/>
        <v>87.12166172106825</v>
      </c>
      <c r="G72" s="14">
        <f t="shared" si="4"/>
        <v>-1736</v>
      </c>
      <c r="H72" s="15">
        <f t="shared" si="5"/>
        <v>-1736</v>
      </c>
    </row>
    <row r="73" spans="1:8" ht="57.75" customHeight="1">
      <c r="A73" s="12" t="s">
        <v>73</v>
      </c>
      <c r="B73" s="39">
        <f>SUM(B74:B81)</f>
        <v>1034</v>
      </c>
      <c r="C73" s="39">
        <v>1034</v>
      </c>
      <c r="D73" s="40">
        <v>1134</v>
      </c>
      <c r="E73" s="1">
        <f t="shared" si="6"/>
        <v>109.67117988394584</v>
      </c>
      <c r="F73" s="13">
        <f t="shared" si="7"/>
        <v>109.67117988394584</v>
      </c>
      <c r="G73" s="14">
        <f t="shared" si="4"/>
        <v>100</v>
      </c>
      <c r="H73" s="15">
        <f t="shared" si="5"/>
        <v>100</v>
      </c>
    </row>
    <row r="74" spans="1:8" ht="90" customHeight="1">
      <c r="A74" s="17" t="s">
        <v>74</v>
      </c>
      <c r="B74" s="39">
        <v>5</v>
      </c>
      <c r="C74" s="39">
        <v>5</v>
      </c>
      <c r="D74" s="40">
        <v>5</v>
      </c>
      <c r="E74" s="1">
        <f t="shared" si="6"/>
        <v>100</v>
      </c>
      <c r="F74" s="13">
        <f t="shared" si="7"/>
        <v>100</v>
      </c>
      <c r="G74" s="14">
        <f t="shared" si="4"/>
        <v>0</v>
      </c>
      <c r="H74" s="15">
        <f t="shared" si="5"/>
        <v>0</v>
      </c>
    </row>
    <row r="75" spans="1:8" ht="102" customHeight="1">
      <c r="A75" s="17" t="s">
        <v>75</v>
      </c>
      <c r="B75" s="42">
        <v>81</v>
      </c>
      <c r="C75" s="42">
        <v>81</v>
      </c>
      <c r="D75" s="43">
        <v>92</v>
      </c>
      <c r="E75" s="1">
        <f t="shared" si="6"/>
        <v>113.58024691358024</v>
      </c>
      <c r="F75" s="13">
        <f t="shared" si="7"/>
        <v>113.58024691358024</v>
      </c>
      <c r="G75" s="14">
        <f t="shared" si="4"/>
        <v>11</v>
      </c>
      <c r="H75" s="15">
        <f t="shared" si="5"/>
        <v>11</v>
      </c>
    </row>
    <row r="76" spans="1:8" ht="127.5" customHeight="1">
      <c r="A76" s="17" t="s">
        <v>76</v>
      </c>
      <c r="B76" s="42">
        <v>8</v>
      </c>
      <c r="C76" s="42">
        <v>8</v>
      </c>
      <c r="D76" s="43">
        <v>8</v>
      </c>
      <c r="E76" s="1">
        <f t="shared" si="6"/>
        <v>100</v>
      </c>
      <c r="F76" s="13">
        <f t="shared" si="7"/>
        <v>100</v>
      </c>
      <c r="G76" s="14">
        <f t="shared" si="4"/>
        <v>0</v>
      </c>
      <c r="H76" s="15">
        <f t="shared" si="5"/>
        <v>0</v>
      </c>
    </row>
    <row r="77" spans="1:8" ht="130.5" customHeight="1">
      <c r="A77" s="17" t="s">
        <v>77</v>
      </c>
      <c r="B77" s="42">
        <v>30</v>
      </c>
      <c r="C77" s="42">
        <v>30</v>
      </c>
      <c r="D77" s="43">
        <v>25</v>
      </c>
      <c r="E77" s="1">
        <f t="shared" si="6"/>
        <v>83.33333333333334</v>
      </c>
      <c r="F77" s="13">
        <f t="shared" si="7"/>
        <v>83.33333333333334</v>
      </c>
      <c r="G77" s="14">
        <f t="shared" si="4"/>
        <v>-5</v>
      </c>
      <c r="H77" s="15">
        <f t="shared" si="5"/>
        <v>-5</v>
      </c>
    </row>
    <row r="78" spans="1:8" ht="140.25" customHeight="1">
      <c r="A78" s="17" t="s">
        <v>78</v>
      </c>
      <c r="B78" s="42">
        <v>5</v>
      </c>
      <c r="C78" s="42">
        <v>5</v>
      </c>
      <c r="D78" s="43">
        <v>7</v>
      </c>
      <c r="E78" s="1">
        <f t="shared" si="6"/>
        <v>140</v>
      </c>
      <c r="F78" s="13">
        <f t="shared" si="7"/>
        <v>140</v>
      </c>
      <c r="G78" s="14">
        <f aca="true" t="shared" si="8" ref="G78:G109">D78-B78</f>
        <v>2</v>
      </c>
      <c r="H78" s="15">
        <f aca="true" t="shared" si="9" ref="H78:H109">D78-C78</f>
        <v>2</v>
      </c>
    </row>
    <row r="79" spans="1:8" ht="293.25" customHeight="1">
      <c r="A79" s="17" t="s">
        <v>79</v>
      </c>
      <c r="B79" s="42">
        <v>106</v>
      </c>
      <c r="C79" s="42">
        <v>106</v>
      </c>
      <c r="D79" s="43">
        <v>108</v>
      </c>
      <c r="E79" s="1">
        <f t="shared" si="6"/>
        <v>101.88679245283019</v>
      </c>
      <c r="F79" s="13">
        <f t="shared" si="7"/>
        <v>101.88679245283019</v>
      </c>
      <c r="G79" s="14">
        <f t="shared" si="8"/>
        <v>2</v>
      </c>
      <c r="H79" s="15">
        <f t="shared" si="9"/>
        <v>2</v>
      </c>
    </row>
    <row r="80" spans="1:8" ht="114.75" customHeight="1">
      <c r="A80" s="17" t="s">
        <v>80</v>
      </c>
      <c r="B80" s="42">
        <v>720</v>
      </c>
      <c r="C80" s="42">
        <v>720</v>
      </c>
      <c r="D80" s="43">
        <v>774</v>
      </c>
      <c r="E80" s="1">
        <f t="shared" si="6"/>
        <v>107.5</v>
      </c>
      <c r="F80" s="13">
        <f t="shared" si="7"/>
        <v>107.5</v>
      </c>
      <c r="G80" s="14">
        <f t="shared" si="8"/>
        <v>54</v>
      </c>
      <c r="H80" s="15">
        <f t="shared" si="9"/>
        <v>54</v>
      </c>
    </row>
    <row r="81" spans="1:8" ht="127.5" customHeight="1">
      <c r="A81" s="17" t="s">
        <v>81</v>
      </c>
      <c r="B81" s="42">
        <v>79</v>
      </c>
      <c r="C81" s="42">
        <v>79</v>
      </c>
      <c r="D81" s="43">
        <v>112</v>
      </c>
      <c r="E81" s="1">
        <f t="shared" si="6"/>
        <v>141.77215189873417</v>
      </c>
      <c r="F81" s="13">
        <f t="shared" si="7"/>
        <v>141.77215189873417</v>
      </c>
      <c r="G81" s="14">
        <f t="shared" si="8"/>
        <v>33</v>
      </c>
      <c r="H81" s="15">
        <f t="shared" si="9"/>
        <v>33</v>
      </c>
    </row>
    <row r="82" spans="1:8" ht="165.75" customHeight="1">
      <c r="A82" s="12" t="s">
        <v>82</v>
      </c>
      <c r="B82" s="39">
        <f>SUM(B83:B84)</f>
        <v>1754</v>
      </c>
      <c r="C82" s="39">
        <v>1754</v>
      </c>
      <c r="D82" s="40">
        <v>1777</v>
      </c>
      <c r="E82" s="1">
        <f t="shared" si="6"/>
        <v>101.31128848346636</v>
      </c>
      <c r="F82" s="13">
        <f t="shared" si="7"/>
        <v>101.31128848346636</v>
      </c>
      <c r="G82" s="14">
        <f t="shared" si="8"/>
        <v>23</v>
      </c>
      <c r="H82" s="15">
        <f t="shared" si="9"/>
        <v>23</v>
      </c>
    </row>
    <row r="83" spans="1:8" ht="102" customHeight="1">
      <c r="A83" s="17" t="s">
        <v>83</v>
      </c>
      <c r="B83" s="42">
        <v>1749</v>
      </c>
      <c r="C83" s="42">
        <v>1749</v>
      </c>
      <c r="D83" s="43">
        <v>1772</v>
      </c>
      <c r="E83" s="1">
        <f t="shared" si="6"/>
        <v>101.31503716409375</v>
      </c>
      <c r="F83" s="13">
        <f t="shared" si="7"/>
        <v>101.31503716409375</v>
      </c>
      <c r="G83" s="14">
        <f t="shared" si="8"/>
        <v>23</v>
      </c>
      <c r="H83" s="15">
        <f t="shared" si="9"/>
        <v>23</v>
      </c>
    </row>
    <row r="84" spans="1:8" ht="89.25" customHeight="1">
      <c r="A84" s="17" t="s">
        <v>84</v>
      </c>
      <c r="B84" s="42">
        <v>5</v>
      </c>
      <c r="C84" s="42">
        <v>5</v>
      </c>
      <c r="D84" s="43">
        <v>5</v>
      </c>
      <c r="E84" s="1">
        <f t="shared" si="6"/>
        <v>100</v>
      </c>
      <c r="F84" s="13">
        <f t="shared" si="7"/>
        <v>100</v>
      </c>
      <c r="G84" s="14">
        <f t="shared" si="8"/>
        <v>0</v>
      </c>
      <c r="H84" s="15">
        <f t="shared" si="9"/>
        <v>0</v>
      </c>
    </row>
    <row r="85" spans="1:8" ht="69.75" customHeight="1">
      <c r="A85" s="12" t="s">
        <v>85</v>
      </c>
      <c r="B85" s="39">
        <f>SUM(B86:B87)</f>
        <v>1292</v>
      </c>
      <c r="C85" s="39">
        <f>SUM(C86:C87)</f>
        <v>1292</v>
      </c>
      <c r="D85" s="39">
        <f>SUM(D86:D87)</f>
        <v>1422</v>
      </c>
      <c r="E85" s="1">
        <f t="shared" si="6"/>
        <v>110.06191950464397</v>
      </c>
      <c r="F85" s="13">
        <f t="shared" si="7"/>
        <v>110.06191950464397</v>
      </c>
      <c r="G85" s="14">
        <f t="shared" si="8"/>
        <v>130</v>
      </c>
      <c r="H85" s="15">
        <f t="shared" si="9"/>
        <v>130</v>
      </c>
    </row>
    <row r="86" spans="1:8" ht="156.75" customHeight="1">
      <c r="A86" s="17" t="s">
        <v>86</v>
      </c>
      <c r="B86" s="39">
        <v>200</v>
      </c>
      <c r="C86" s="39">
        <v>200</v>
      </c>
      <c r="D86" s="40">
        <v>165</v>
      </c>
      <c r="E86" s="1">
        <f t="shared" si="6"/>
        <v>82.5</v>
      </c>
      <c r="F86" s="13">
        <f t="shared" si="7"/>
        <v>82.5</v>
      </c>
      <c r="G86" s="14">
        <f t="shared" si="8"/>
        <v>-35</v>
      </c>
      <c r="H86" s="15">
        <f t="shared" si="9"/>
        <v>-35</v>
      </c>
    </row>
    <row r="87" spans="1:8" ht="143.25" customHeight="1">
      <c r="A87" s="17" t="s">
        <v>87</v>
      </c>
      <c r="B87" s="42">
        <f>SUM(B88:B89)</f>
        <v>1092</v>
      </c>
      <c r="C87" s="42">
        <v>1092</v>
      </c>
      <c r="D87" s="42">
        <v>1257</v>
      </c>
      <c r="E87" s="1">
        <f t="shared" si="6"/>
        <v>115.1098901098901</v>
      </c>
      <c r="F87" s="13">
        <f t="shared" si="7"/>
        <v>115.1098901098901</v>
      </c>
      <c r="G87" s="14">
        <f t="shared" si="8"/>
        <v>165</v>
      </c>
      <c r="H87" s="15">
        <f t="shared" si="9"/>
        <v>165</v>
      </c>
    </row>
    <row r="88" spans="1:8" ht="102" customHeight="1">
      <c r="A88" s="17" t="s">
        <v>88</v>
      </c>
      <c r="B88" s="42">
        <v>1047</v>
      </c>
      <c r="C88" s="42">
        <v>1047</v>
      </c>
      <c r="D88" s="43">
        <v>1193</v>
      </c>
      <c r="E88" s="1">
        <f t="shared" si="6"/>
        <v>113.94460362941739</v>
      </c>
      <c r="F88" s="13">
        <f t="shared" si="7"/>
        <v>113.94460362941739</v>
      </c>
      <c r="G88" s="14">
        <f t="shared" si="8"/>
        <v>146</v>
      </c>
      <c r="H88" s="15">
        <f t="shared" si="9"/>
        <v>146</v>
      </c>
    </row>
    <row r="89" spans="1:8" ht="114.75" customHeight="1">
      <c r="A89" s="17" t="s">
        <v>89</v>
      </c>
      <c r="B89" s="42">
        <v>45</v>
      </c>
      <c r="C89" s="42">
        <v>45</v>
      </c>
      <c r="D89" s="43">
        <v>64</v>
      </c>
      <c r="E89" s="1">
        <f t="shared" si="6"/>
        <v>142.22222222222223</v>
      </c>
      <c r="F89" s="13">
        <f t="shared" si="7"/>
        <v>142.22222222222223</v>
      </c>
      <c r="G89" s="14">
        <f t="shared" si="8"/>
        <v>19</v>
      </c>
      <c r="H89" s="15">
        <f t="shared" si="9"/>
        <v>19</v>
      </c>
    </row>
    <row r="90" spans="1:8" ht="25.5" customHeight="1">
      <c r="A90" s="17" t="s">
        <v>90</v>
      </c>
      <c r="B90" s="42">
        <v>9400</v>
      </c>
      <c r="C90" s="42">
        <v>9400</v>
      </c>
      <c r="D90" s="43">
        <v>7411</v>
      </c>
      <c r="E90" s="1">
        <f t="shared" si="6"/>
        <v>78.84042553191489</v>
      </c>
      <c r="F90" s="13">
        <f t="shared" si="7"/>
        <v>78.84042553191489</v>
      </c>
      <c r="G90" s="14">
        <f t="shared" si="8"/>
        <v>-1989</v>
      </c>
      <c r="H90" s="15">
        <f t="shared" si="9"/>
        <v>-1989</v>
      </c>
    </row>
    <row r="91" spans="1:8" ht="127.5" customHeight="1">
      <c r="A91" s="17" t="s">
        <v>91</v>
      </c>
      <c r="B91" s="42">
        <v>9400</v>
      </c>
      <c r="C91" s="42">
        <v>9400</v>
      </c>
      <c r="D91" s="43">
        <v>7411</v>
      </c>
      <c r="E91" s="1">
        <f t="shared" si="6"/>
        <v>78.84042553191489</v>
      </c>
      <c r="F91" s="13">
        <f t="shared" si="7"/>
        <v>78.84042553191489</v>
      </c>
      <c r="G91" s="14">
        <f t="shared" si="8"/>
        <v>-1989</v>
      </c>
      <c r="H91" s="15">
        <f t="shared" si="9"/>
        <v>-1989</v>
      </c>
    </row>
    <row r="92" spans="1:8" ht="21" customHeight="1">
      <c r="A92" s="12" t="s">
        <v>92</v>
      </c>
      <c r="B92" s="39">
        <f>SUM(B93)</f>
        <v>2424</v>
      </c>
      <c r="C92" s="39">
        <f>SUM(C93)</f>
        <v>2424</v>
      </c>
      <c r="D92" s="39">
        <f>SUM(D93)</f>
        <v>1880</v>
      </c>
      <c r="E92" s="1">
        <f t="shared" si="6"/>
        <v>77.55775577557755</v>
      </c>
      <c r="F92" s="13">
        <f t="shared" si="7"/>
        <v>77.55775577557755</v>
      </c>
      <c r="G92" s="14">
        <f t="shared" si="8"/>
        <v>-544</v>
      </c>
      <c r="H92" s="15">
        <f t="shared" si="9"/>
        <v>-544</v>
      </c>
    </row>
    <row r="93" spans="1:8" ht="29.25" customHeight="1">
      <c r="A93" s="18" t="s">
        <v>93</v>
      </c>
      <c r="B93" s="44">
        <v>2424</v>
      </c>
      <c r="C93" s="44">
        <v>2424</v>
      </c>
      <c r="D93" s="44">
        <v>1880</v>
      </c>
      <c r="E93" s="1">
        <f t="shared" si="6"/>
        <v>77.55775577557755</v>
      </c>
      <c r="F93" s="13">
        <f t="shared" si="7"/>
        <v>77.55775577557755</v>
      </c>
      <c r="G93" s="14">
        <f t="shared" si="8"/>
        <v>-544</v>
      </c>
      <c r="H93" s="15">
        <f t="shared" si="9"/>
        <v>-544</v>
      </c>
    </row>
    <row r="94" spans="1:8" ht="31.5" customHeight="1">
      <c r="A94" s="19" t="s">
        <v>94</v>
      </c>
      <c r="B94" s="41">
        <v>1561590</v>
      </c>
      <c r="C94" s="41">
        <v>1561590</v>
      </c>
      <c r="D94" s="41">
        <v>1113187</v>
      </c>
      <c r="E94" s="1">
        <f aca="true" t="shared" si="10" ref="E94:E125">D94/B94*100</f>
        <v>71.28548466626964</v>
      </c>
      <c r="F94" s="13">
        <f aca="true" t="shared" si="11" ref="F94:F113">D94/C94*100</f>
        <v>71.28548466626964</v>
      </c>
      <c r="G94" s="14">
        <f t="shared" si="8"/>
        <v>-448403</v>
      </c>
      <c r="H94" s="15">
        <f t="shared" si="9"/>
        <v>-448403</v>
      </c>
    </row>
    <row r="95" spans="1:8" ht="23.25" customHeight="1">
      <c r="A95" s="12" t="s">
        <v>95</v>
      </c>
      <c r="B95" s="39">
        <f>SUM(B96+B116)</f>
        <v>1856531</v>
      </c>
      <c r="C95" s="39">
        <f>SUM(C96+C116)</f>
        <v>1856531</v>
      </c>
      <c r="D95" s="39">
        <f>SUM(D96+D116+D114)</f>
        <v>1117156</v>
      </c>
      <c r="E95" s="1">
        <f t="shared" si="10"/>
        <v>60.17437898963174</v>
      </c>
      <c r="F95" s="13">
        <f t="shared" si="11"/>
        <v>60.17437898963174</v>
      </c>
      <c r="G95" s="14">
        <f t="shared" si="8"/>
        <v>-739375</v>
      </c>
      <c r="H95" s="15">
        <f t="shared" si="9"/>
        <v>-739375</v>
      </c>
    </row>
    <row r="96" spans="1:8" ht="47.25" customHeight="1">
      <c r="A96" s="12" t="s">
        <v>96</v>
      </c>
      <c r="B96" s="39">
        <f>SUM(B97+B99+B103+B112)</f>
        <v>1870661</v>
      </c>
      <c r="C96" s="39">
        <f>SUM(C97+C99+C103+C112)</f>
        <v>1870661</v>
      </c>
      <c r="D96" s="39">
        <f>SUM(D97+D99+D103+D112)</f>
        <v>1131216</v>
      </c>
      <c r="E96" s="1">
        <f t="shared" si="10"/>
        <v>60.471459019031236</v>
      </c>
      <c r="F96" s="13">
        <f t="shared" si="11"/>
        <v>60.471459019031236</v>
      </c>
      <c r="G96" s="14">
        <f t="shared" si="8"/>
        <v>-739445</v>
      </c>
      <c r="H96" s="15">
        <f t="shared" si="9"/>
        <v>-739445</v>
      </c>
    </row>
    <row r="97" spans="1:8" ht="29.25" customHeight="1">
      <c r="A97" s="12" t="s">
        <v>97</v>
      </c>
      <c r="B97" s="39">
        <v>467</v>
      </c>
      <c r="C97" s="39">
        <v>467</v>
      </c>
      <c r="D97" s="40">
        <v>350</v>
      </c>
      <c r="E97" s="1">
        <f t="shared" si="10"/>
        <v>74.94646680942184</v>
      </c>
      <c r="F97" s="13">
        <f t="shared" si="11"/>
        <v>74.94646680942184</v>
      </c>
      <c r="G97" s="14">
        <f t="shared" si="8"/>
        <v>-117</v>
      </c>
      <c r="H97" s="15">
        <f t="shared" si="9"/>
        <v>-117</v>
      </c>
    </row>
    <row r="98" spans="1:8" ht="62.25" customHeight="1">
      <c r="A98" s="17" t="s">
        <v>98</v>
      </c>
      <c r="B98" s="42">
        <v>467</v>
      </c>
      <c r="C98" s="42">
        <v>467</v>
      </c>
      <c r="D98" s="43">
        <v>350</v>
      </c>
      <c r="E98" s="1">
        <f t="shared" si="10"/>
        <v>74.94646680942184</v>
      </c>
      <c r="F98" s="13">
        <f t="shared" si="11"/>
        <v>74.94646680942184</v>
      </c>
      <c r="G98" s="14">
        <f t="shared" si="8"/>
        <v>-117</v>
      </c>
      <c r="H98" s="15">
        <f t="shared" si="9"/>
        <v>-117</v>
      </c>
    </row>
    <row r="99" spans="1:8" ht="42.75" customHeight="1">
      <c r="A99" s="12" t="s">
        <v>99</v>
      </c>
      <c r="B99" s="39">
        <f>SUM(B100:B102)</f>
        <v>563039</v>
      </c>
      <c r="C99" s="39">
        <v>563039</v>
      </c>
      <c r="D99" s="39">
        <v>165411</v>
      </c>
      <c r="E99" s="1">
        <f t="shared" si="10"/>
        <v>29.378249108853915</v>
      </c>
      <c r="F99" s="13">
        <f t="shared" si="11"/>
        <v>29.378249108853915</v>
      </c>
      <c r="G99" s="14">
        <f t="shared" si="8"/>
        <v>-397628</v>
      </c>
      <c r="H99" s="15">
        <f t="shared" si="9"/>
        <v>-397628</v>
      </c>
    </row>
    <row r="100" spans="1:8" ht="96.75" customHeight="1">
      <c r="A100" s="17" t="s">
        <v>100</v>
      </c>
      <c r="B100" s="39">
        <v>16759</v>
      </c>
      <c r="C100" s="39">
        <v>16759</v>
      </c>
      <c r="D100" s="40">
        <v>0</v>
      </c>
      <c r="E100" s="1">
        <f t="shared" si="10"/>
        <v>0</v>
      </c>
      <c r="F100" s="13">
        <f t="shared" si="11"/>
        <v>0</v>
      </c>
      <c r="G100" s="14">
        <f t="shared" si="8"/>
        <v>-16759</v>
      </c>
      <c r="H100" s="15">
        <f t="shared" si="9"/>
        <v>-16759</v>
      </c>
    </row>
    <row r="101" spans="1:8" ht="38.25" customHeight="1">
      <c r="A101" s="17" t="s">
        <v>101</v>
      </c>
      <c r="B101" s="42">
        <v>5358</v>
      </c>
      <c r="C101" s="42">
        <v>5358</v>
      </c>
      <c r="D101" s="43">
        <v>5357</v>
      </c>
      <c r="E101" s="1">
        <f t="shared" si="10"/>
        <v>99.98133631952221</v>
      </c>
      <c r="F101" s="13">
        <f t="shared" si="11"/>
        <v>99.98133631952221</v>
      </c>
      <c r="G101" s="14">
        <f t="shared" si="8"/>
        <v>-1</v>
      </c>
      <c r="H101" s="15">
        <f t="shared" si="9"/>
        <v>-1</v>
      </c>
    </row>
    <row r="102" spans="1:8" ht="25.5" customHeight="1">
      <c r="A102" s="17" t="s">
        <v>102</v>
      </c>
      <c r="B102" s="42">
        <v>540922</v>
      </c>
      <c r="C102" s="42">
        <v>540922</v>
      </c>
      <c r="D102" s="43">
        <v>160055</v>
      </c>
      <c r="E102" s="1">
        <f t="shared" si="10"/>
        <v>29.589293835340403</v>
      </c>
      <c r="F102" s="13">
        <f t="shared" si="11"/>
        <v>29.589293835340403</v>
      </c>
      <c r="G102" s="14">
        <f t="shared" si="8"/>
        <v>-380867</v>
      </c>
      <c r="H102" s="15">
        <f t="shared" si="9"/>
        <v>-380867</v>
      </c>
    </row>
    <row r="103" spans="1:8" ht="32.25" customHeight="1">
      <c r="A103" s="12" t="s">
        <v>103</v>
      </c>
      <c r="B103" s="39">
        <f>SUM(B104+B105+B106+B107+B108+B109+B110+B111)</f>
        <v>1306118</v>
      </c>
      <c r="C103" s="39">
        <f>SUM(C104+C105+C106+C107+C108+C109+C110+C111)</f>
        <v>1306118</v>
      </c>
      <c r="D103" s="39">
        <f>SUM(D104+D105+D106+D107+D108+D109+D110+D111)</f>
        <v>965455</v>
      </c>
      <c r="E103" s="1">
        <f t="shared" si="10"/>
        <v>73.91790022034762</v>
      </c>
      <c r="F103" s="13">
        <f t="shared" si="11"/>
        <v>73.91790022034762</v>
      </c>
      <c r="G103" s="14">
        <f t="shared" si="8"/>
        <v>-340663</v>
      </c>
      <c r="H103" s="15">
        <f t="shared" si="9"/>
        <v>-340663</v>
      </c>
    </row>
    <row r="104" spans="1:8" ht="58.5" customHeight="1">
      <c r="A104" s="12" t="s">
        <v>104</v>
      </c>
      <c r="B104" s="39">
        <v>9921</v>
      </c>
      <c r="C104" s="39">
        <v>9921</v>
      </c>
      <c r="D104" s="40">
        <v>2467</v>
      </c>
      <c r="E104" s="1">
        <f t="shared" si="10"/>
        <v>24.866444914827134</v>
      </c>
      <c r="F104" s="13">
        <f t="shared" si="11"/>
        <v>24.866444914827134</v>
      </c>
      <c r="G104" s="14">
        <f t="shared" si="8"/>
        <v>-7454</v>
      </c>
      <c r="H104" s="15">
        <f t="shared" si="9"/>
        <v>-7454</v>
      </c>
    </row>
    <row r="105" spans="1:8" ht="51" customHeight="1">
      <c r="A105" s="17" t="s">
        <v>105</v>
      </c>
      <c r="B105" s="42">
        <v>48352</v>
      </c>
      <c r="C105" s="42">
        <v>48352</v>
      </c>
      <c r="D105" s="43">
        <v>37410</v>
      </c>
      <c r="E105" s="1">
        <f t="shared" si="10"/>
        <v>77.37011912640635</v>
      </c>
      <c r="F105" s="13">
        <f t="shared" si="11"/>
        <v>77.37011912640635</v>
      </c>
      <c r="G105" s="14">
        <f t="shared" si="8"/>
        <v>-10942</v>
      </c>
      <c r="H105" s="15">
        <f t="shared" si="9"/>
        <v>-10942</v>
      </c>
    </row>
    <row r="106" spans="1:8" ht="51" customHeight="1">
      <c r="A106" s="17" t="s">
        <v>106</v>
      </c>
      <c r="B106" s="42">
        <v>57694</v>
      </c>
      <c r="C106" s="42">
        <v>57694</v>
      </c>
      <c r="D106" s="43">
        <v>42255</v>
      </c>
      <c r="E106" s="1">
        <f t="shared" si="10"/>
        <v>73.23985163101882</v>
      </c>
      <c r="F106" s="13">
        <f t="shared" si="11"/>
        <v>73.23985163101882</v>
      </c>
      <c r="G106" s="14">
        <f t="shared" si="8"/>
        <v>-15439</v>
      </c>
      <c r="H106" s="15">
        <f t="shared" si="9"/>
        <v>-15439</v>
      </c>
    </row>
    <row r="107" spans="1:8" ht="102" customHeight="1">
      <c r="A107" s="17" t="s">
        <v>107</v>
      </c>
      <c r="B107" s="42">
        <v>23186</v>
      </c>
      <c r="C107" s="42">
        <v>23186</v>
      </c>
      <c r="D107" s="43">
        <v>11619</v>
      </c>
      <c r="E107" s="1">
        <f t="shared" si="10"/>
        <v>50.1121366341758</v>
      </c>
      <c r="F107" s="13">
        <f t="shared" si="11"/>
        <v>50.1121366341758</v>
      </c>
      <c r="G107" s="14">
        <f t="shared" si="8"/>
        <v>-11567</v>
      </c>
      <c r="H107" s="15">
        <f t="shared" si="9"/>
        <v>-11567</v>
      </c>
    </row>
    <row r="108" spans="1:8" ht="76.5" customHeight="1">
      <c r="A108" s="17" t="s">
        <v>108</v>
      </c>
      <c r="B108" s="42">
        <v>20529</v>
      </c>
      <c r="C108" s="42">
        <v>20529</v>
      </c>
      <c r="D108" s="43">
        <v>13126</v>
      </c>
      <c r="E108" s="1">
        <f t="shared" si="10"/>
        <v>63.93881825709972</v>
      </c>
      <c r="F108" s="13">
        <f t="shared" si="11"/>
        <v>63.93881825709972</v>
      </c>
      <c r="G108" s="14">
        <f t="shared" si="8"/>
        <v>-7403</v>
      </c>
      <c r="H108" s="15">
        <f t="shared" si="9"/>
        <v>-7403</v>
      </c>
    </row>
    <row r="109" spans="1:8" ht="76.5" customHeight="1">
      <c r="A109" s="17" t="s">
        <v>109</v>
      </c>
      <c r="B109" s="42">
        <v>1</v>
      </c>
      <c r="C109" s="42">
        <v>1</v>
      </c>
      <c r="D109" s="43">
        <v>1</v>
      </c>
      <c r="E109" s="1">
        <f t="shared" si="10"/>
        <v>100</v>
      </c>
      <c r="F109" s="13">
        <f t="shared" si="11"/>
        <v>100</v>
      </c>
      <c r="G109" s="14">
        <f t="shared" si="8"/>
        <v>0</v>
      </c>
      <c r="H109" s="15">
        <f t="shared" si="9"/>
        <v>0</v>
      </c>
    </row>
    <row r="110" spans="1:8" ht="38.25" customHeight="1">
      <c r="A110" s="17" t="s">
        <v>110</v>
      </c>
      <c r="B110" s="42">
        <v>1720</v>
      </c>
      <c r="C110" s="42">
        <v>1720</v>
      </c>
      <c r="D110" s="43">
        <v>0</v>
      </c>
      <c r="E110" s="1">
        <f t="shared" si="10"/>
        <v>0</v>
      </c>
      <c r="F110" s="13">
        <f t="shared" si="11"/>
        <v>0</v>
      </c>
      <c r="G110" s="14">
        <f aca="true" t="shared" si="12" ref="G110:G118">D110-B110</f>
        <v>-1720</v>
      </c>
      <c r="H110" s="15">
        <f aca="true" t="shared" si="13" ref="H110:H118">D110-C110</f>
        <v>-1720</v>
      </c>
    </row>
    <row r="111" spans="1:8" ht="25.5" customHeight="1">
      <c r="A111" s="17" t="s">
        <v>111</v>
      </c>
      <c r="B111" s="42">
        <v>1144715</v>
      </c>
      <c r="C111" s="42">
        <v>1144715</v>
      </c>
      <c r="D111" s="43">
        <v>858577</v>
      </c>
      <c r="E111" s="1">
        <f t="shared" si="10"/>
        <v>75.00355983803829</v>
      </c>
      <c r="F111" s="13">
        <f t="shared" si="11"/>
        <v>75.00355983803829</v>
      </c>
      <c r="G111" s="14">
        <f t="shared" si="12"/>
        <v>-286138</v>
      </c>
      <c r="H111" s="15">
        <f t="shared" si="13"/>
        <v>-286138</v>
      </c>
    </row>
    <row r="112" spans="1:8" ht="12.75" customHeight="1">
      <c r="A112" s="12" t="s">
        <v>112</v>
      </c>
      <c r="B112" s="42">
        <v>1037</v>
      </c>
      <c r="C112" s="42">
        <v>1037</v>
      </c>
      <c r="D112" s="43">
        <v>0</v>
      </c>
      <c r="E112" s="1">
        <f t="shared" si="10"/>
        <v>0</v>
      </c>
      <c r="F112" s="13">
        <f t="shared" si="11"/>
        <v>0</v>
      </c>
      <c r="G112" s="14">
        <f t="shared" si="12"/>
        <v>-1037</v>
      </c>
      <c r="H112" s="15">
        <f t="shared" si="13"/>
        <v>-1037</v>
      </c>
    </row>
    <row r="113" spans="1:8" ht="38.25" customHeight="1">
      <c r="A113" s="12" t="s">
        <v>113</v>
      </c>
      <c r="B113" s="42">
        <v>1037</v>
      </c>
      <c r="C113" s="42">
        <v>1037</v>
      </c>
      <c r="D113" s="43">
        <v>0</v>
      </c>
      <c r="E113" s="1">
        <f t="shared" si="10"/>
        <v>0</v>
      </c>
      <c r="F113" s="13">
        <f t="shared" si="11"/>
        <v>0</v>
      </c>
      <c r="G113" s="14">
        <f t="shared" si="12"/>
        <v>-1037</v>
      </c>
      <c r="H113" s="15">
        <f t="shared" si="13"/>
        <v>-1037</v>
      </c>
    </row>
    <row r="114" spans="1:8" ht="25.5" customHeight="1">
      <c r="A114" s="12" t="s">
        <v>114</v>
      </c>
      <c r="B114" s="42">
        <v>0</v>
      </c>
      <c r="C114" s="42">
        <v>0</v>
      </c>
      <c r="D114" s="43">
        <v>115</v>
      </c>
      <c r="E114" s="1">
        <v>0</v>
      </c>
      <c r="F114" s="13">
        <v>0</v>
      </c>
      <c r="G114" s="14">
        <f t="shared" si="12"/>
        <v>115</v>
      </c>
      <c r="H114" s="15">
        <f t="shared" si="13"/>
        <v>115</v>
      </c>
    </row>
    <row r="115" spans="1:8" ht="25.5" customHeight="1">
      <c r="A115" s="12" t="s">
        <v>115</v>
      </c>
      <c r="B115" s="42">
        <v>0</v>
      </c>
      <c r="C115" s="42">
        <v>0</v>
      </c>
      <c r="D115" s="43">
        <v>115</v>
      </c>
      <c r="E115" s="1">
        <v>0</v>
      </c>
      <c r="F115" s="13">
        <v>0</v>
      </c>
      <c r="G115" s="14">
        <f t="shared" si="12"/>
        <v>115</v>
      </c>
      <c r="H115" s="15">
        <f t="shared" si="13"/>
        <v>115</v>
      </c>
    </row>
    <row r="116" spans="1:8" ht="69.75" customHeight="1">
      <c r="A116" s="12" t="s">
        <v>116</v>
      </c>
      <c r="B116" s="39">
        <v>-14130</v>
      </c>
      <c r="C116" s="39">
        <v>-14130</v>
      </c>
      <c r="D116" s="40">
        <v>-14175</v>
      </c>
      <c r="E116" s="1">
        <f>D116/B116*100</f>
        <v>100.31847133757962</v>
      </c>
      <c r="F116" s="13">
        <f>D116/C116*100</f>
        <v>100.31847133757962</v>
      </c>
      <c r="G116" s="14">
        <f t="shared" si="12"/>
        <v>-45</v>
      </c>
      <c r="H116" s="15">
        <f t="shared" si="13"/>
        <v>-45</v>
      </c>
    </row>
    <row r="117" spans="1:8" ht="63.75" customHeight="1">
      <c r="A117" s="20" t="s">
        <v>117</v>
      </c>
      <c r="B117" s="45">
        <v>-14130</v>
      </c>
      <c r="C117" s="45">
        <v>-14130</v>
      </c>
      <c r="D117" s="46">
        <v>-14175</v>
      </c>
      <c r="E117" s="2">
        <f>D117/B117*100</f>
        <v>100.31847133757962</v>
      </c>
      <c r="F117" s="21">
        <f>D117/C117*100</f>
        <v>100.31847133757962</v>
      </c>
      <c r="G117" s="22">
        <f t="shared" si="12"/>
        <v>-45</v>
      </c>
      <c r="H117" s="23">
        <f t="shared" si="13"/>
        <v>-45</v>
      </c>
    </row>
    <row r="118" spans="1:8" ht="18" customHeight="1">
      <c r="A118" s="19" t="s">
        <v>118</v>
      </c>
      <c r="B118" s="41">
        <f>SUM(B15+B20+B27+B30+B32+B34+B36+B42+B47+B57+B62+B64+B72+B92+B95)</f>
        <v>3418121</v>
      </c>
      <c r="C118" s="41">
        <f>SUM(C15+C20+C27+C30+C32+C34+C36+C42+C47+C57+C62+C64+C72+C92+C95)</f>
        <v>3418121</v>
      </c>
      <c r="D118" s="41">
        <f>SUM(D15+D20+D27+D30+D32+D34+D36+D42+D47+D57+D62+D64+D72+D92+D95)</f>
        <v>2230343</v>
      </c>
      <c r="E118" s="1">
        <f>D118/B118*100</f>
        <v>65.2505572506064</v>
      </c>
      <c r="F118" s="13">
        <f>D118/C118*100</f>
        <v>65.2505572506064</v>
      </c>
      <c r="G118" s="14">
        <f t="shared" si="12"/>
        <v>-1187778</v>
      </c>
      <c r="H118" s="15">
        <f t="shared" si="13"/>
        <v>-1187778</v>
      </c>
    </row>
    <row r="119" spans="1:8" ht="24.75" customHeight="1">
      <c r="A119" s="12" t="s">
        <v>119</v>
      </c>
      <c r="B119" s="39">
        <v>-350037</v>
      </c>
      <c r="C119" s="39">
        <v>-350037</v>
      </c>
      <c r="D119" s="40">
        <v>9355</v>
      </c>
      <c r="E119" s="24"/>
      <c r="F119" s="24"/>
      <c r="G119" s="24"/>
      <c r="H119" s="25"/>
    </row>
    <row r="120" spans="1:8" ht="25.5" customHeight="1">
      <c r="A120" s="19" t="s">
        <v>120</v>
      </c>
      <c r="B120" s="41">
        <v>350037</v>
      </c>
      <c r="C120" s="41">
        <v>350037</v>
      </c>
      <c r="D120" s="47">
        <v>-9355</v>
      </c>
      <c r="E120" s="24"/>
      <c r="F120" s="24"/>
      <c r="G120" s="24"/>
      <c r="H120" s="25"/>
    </row>
    <row r="121" spans="1:8" ht="25.5" customHeight="1">
      <c r="A121" s="38" t="s">
        <v>121</v>
      </c>
      <c r="B121" s="44">
        <v>168811</v>
      </c>
      <c r="C121" s="41">
        <v>168811</v>
      </c>
      <c r="D121" s="41"/>
      <c r="E121" s="24"/>
      <c r="F121" s="24"/>
      <c r="G121" s="24"/>
      <c r="H121" s="25"/>
    </row>
    <row r="122" spans="1:8" ht="38.25" customHeight="1">
      <c r="A122" s="38" t="s">
        <v>122</v>
      </c>
      <c r="B122" s="44">
        <v>168811</v>
      </c>
      <c r="C122" s="41">
        <v>168811</v>
      </c>
      <c r="D122" s="41"/>
      <c r="E122" s="24"/>
      <c r="F122" s="24"/>
      <c r="G122" s="24"/>
      <c r="H122" s="25"/>
    </row>
    <row r="123" spans="1:8" ht="51" customHeight="1">
      <c r="A123" s="38" t="s">
        <v>123</v>
      </c>
      <c r="B123" s="44">
        <v>168811</v>
      </c>
      <c r="C123" s="41">
        <v>168811</v>
      </c>
      <c r="D123" s="41"/>
      <c r="E123" s="24"/>
      <c r="F123" s="24"/>
      <c r="G123" s="24"/>
      <c r="H123" s="25"/>
    </row>
    <row r="124" spans="1:8" ht="25.5" customHeight="1">
      <c r="A124" s="17" t="s">
        <v>124</v>
      </c>
      <c r="B124" s="42">
        <v>268018</v>
      </c>
      <c r="C124" s="42">
        <v>268018</v>
      </c>
      <c r="D124" s="43">
        <v>77422</v>
      </c>
      <c r="E124" s="26"/>
      <c r="F124" s="26"/>
      <c r="G124" s="26"/>
      <c r="H124" s="27"/>
    </row>
    <row r="125" spans="1:8" ht="25.5" customHeight="1">
      <c r="A125" s="17" t="s">
        <v>125</v>
      </c>
      <c r="B125" s="42">
        <v>-3593340</v>
      </c>
      <c r="C125" s="42">
        <v>-3593340</v>
      </c>
      <c r="D125" s="43">
        <v>-2250627</v>
      </c>
      <c r="E125" s="26"/>
      <c r="F125" s="26"/>
      <c r="G125" s="26"/>
      <c r="H125" s="27"/>
    </row>
    <row r="126" spans="1:8" ht="25.5" customHeight="1">
      <c r="A126" s="17" t="s">
        <v>126</v>
      </c>
      <c r="B126" s="42">
        <v>3861358</v>
      </c>
      <c r="C126" s="42">
        <v>3879347</v>
      </c>
      <c r="D126" s="43">
        <v>2328049</v>
      </c>
      <c r="E126" s="26"/>
      <c r="F126" s="26"/>
      <c r="G126" s="26"/>
      <c r="H126" s="27"/>
    </row>
    <row r="127" spans="1:8" ht="25.5" customHeight="1">
      <c r="A127" s="17" t="s">
        <v>127</v>
      </c>
      <c r="B127" s="42">
        <v>-86792</v>
      </c>
      <c r="C127" s="42">
        <v>-86792</v>
      </c>
      <c r="D127" s="43">
        <v>-86777</v>
      </c>
      <c r="E127" s="26"/>
      <c r="F127" s="26"/>
      <c r="G127" s="26"/>
      <c r="H127" s="27"/>
    </row>
    <row r="128" spans="1:8" ht="48" customHeight="1">
      <c r="A128" s="17" t="s">
        <v>128</v>
      </c>
      <c r="B128" s="42">
        <v>6408</v>
      </c>
      <c r="C128" s="42">
        <v>6408</v>
      </c>
      <c r="D128" s="43">
        <v>6408</v>
      </c>
      <c r="E128" s="26"/>
      <c r="F128" s="26"/>
      <c r="G128" s="26"/>
      <c r="H128" s="27"/>
    </row>
    <row r="129" spans="1:8" ht="51" customHeight="1">
      <c r="A129" s="17" t="s">
        <v>129</v>
      </c>
      <c r="B129" s="42">
        <v>6408</v>
      </c>
      <c r="C129" s="42">
        <v>6408</v>
      </c>
      <c r="D129" s="43">
        <v>6408</v>
      </c>
      <c r="E129" s="26"/>
      <c r="F129" s="26"/>
      <c r="G129" s="26"/>
      <c r="H129" s="27"/>
    </row>
    <row r="130" spans="1:8" ht="38.25" customHeight="1">
      <c r="A130" s="17" t="s">
        <v>130</v>
      </c>
      <c r="B130" s="42">
        <v>6408</v>
      </c>
      <c r="C130" s="42">
        <v>6408</v>
      </c>
      <c r="D130" s="43">
        <v>6408</v>
      </c>
      <c r="E130" s="26"/>
      <c r="F130" s="26"/>
      <c r="G130" s="26"/>
      <c r="H130" s="27"/>
    </row>
    <row r="131" spans="1:8" ht="29.25" customHeight="1">
      <c r="A131" s="17" t="s">
        <v>131</v>
      </c>
      <c r="B131" s="42">
        <v>-93200</v>
      </c>
      <c r="C131" s="42">
        <v>-93200</v>
      </c>
      <c r="D131" s="43">
        <v>-93185</v>
      </c>
      <c r="E131" s="26"/>
      <c r="F131" s="26"/>
      <c r="G131" s="26"/>
      <c r="H131" s="27"/>
    </row>
    <row r="132" spans="1:8" ht="114.75" customHeight="1">
      <c r="A132" s="17" t="s">
        <v>132</v>
      </c>
      <c r="B132" s="42">
        <v>-93200</v>
      </c>
      <c r="C132" s="42">
        <v>-93200</v>
      </c>
      <c r="D132" s="43">
        <v>-93185</v>
      </c>
      <c r="E132" s="26"/>
      <c r="F132" s="26"/>
      <c r="G132" s="26"/>
      <c r="H132" s="27"/>
    </row>
    <row r="133" spans="1:8" ht="114.75" customHeight="1">
      <c r="A133" s="20" t="s">
        <v>133</v>
      </c>
      <c r="B133" s="45">
        <v>-93200</v>
      </c>
      <c r="C133" s="45">
        <v>-93200</v>
      </c>
      <c r="D133" s="46">
        <v>-93185</v>
      </c>
      <c r="E133" s="28"/>
      <c r="F133" s="28"/>
      <c r="G133" s="28"/>
      <c r="H133" s="29"/>
    </row>
    <row r="134" spans="1:8" ht="19.5" customHeight="1">
      <c r="A134" s="30" t="s">
        <v>134</v>
      </c>
      <c r="B134" s="26"/>
      <c r="C134" s="26"/>
      <c r="D134" s="26"/>
      <c r="E134" s="26"/>
      <c r="F134" s="26"/>
      <c r="G134" s="26"/>
      <c r="H134" s="27"/>
    </row>
    <row r="135" spans="1:8" ht="20.25" customHeight="1">
      <c r="A135" s="12" t="s">
        <v>135</v>
      </c>
      <c r="B135" s="39">
        <f>SUM(B136:B141)</f>
        <v>385918</v>
      </c>
      <c r="C135" s="39">
        <f>SUM(C136:C141)</f>
        <v>394923</v>
      </c>
      <c r="D135" s="39">
        <f>SUM(D136:D141)</f>
        <v>258052</v>
      </c>
      <c r="E135" s="1">
        <f aca="true" t="shared" si="14" ref="E135:E171">D135/B135*100</f>
        <v>66.86705465927994</v>
      </c>
      <c r="F135" s="13">
        <f aca="true" t="shared" si="15" ref="F135:F171">D135/C135*100</f>
        <v>65.34235787735837</v>
      </c>
      <c r="G135" s="14">
        <f aca="true" t="shared" si="16" ref="G135:G171">D135-B135</f>
        <v>-127866</v>
      </c>
      <c r="H135" s="15">
        <f aca="true" t="shared" si="17" ref="H135:H171">D135-C135</f>
        <v>-136871</v>
      </c>
    </row>
    <row r="136" spans="1:8" ht="51" customHeight="1">
      <c r="A136" s="17" t="s">
        <v>136</v>
      </c>
      <c r="B136" s="42">
        <v>2322</v>
      </c>
      <c r="C136" s="42">
        <v>2322</v>
      </c>
      <c r="D136" s="43">
        <v>1342</v>
      </c>
      <c r="E136" s="1">
        <f t="shared" si="14"/>
        <v>57.795004306632215</v>
      </c>
      <c r="F136" s="13">
        <f t="shared" si="15"/>
        <v>57.795004306632215</v>
      </c>
      <c r="G136" s="14">
        <f t="shared" si="16"/>
        <v>-980</v>
      </c>
      <c r="H136" s="15">
        <f t="shared" si="17"/>
        <v>-980</v>
      </c>
    </row>
    <row r="137" spans="1:8" ht="63.75" customHeight="1">
      <c r="A137" s="17" t="s">
        <v>137</v>
      </c>
      <c r="B137" s="42">
        <v>3002</v>
      </c>
      <c r="C137" s="42">
        <v>3002</v>
      </c>
      <c r="D137" s="43">
        <v>1849</v>
      </c>
      <c r="E137" s="1">
        <f t="shared" si="14"/>
        <v>61.59227181878747</v>
      </c>
      <c r="F137" s="13">
        <f t="shared" si="15"/>
        <v>61.59227181878747</v>
      </c>
      <c r="G137" s="14">
        <f t="shared" si="16"/>
        <v>-1153</v>
      </c>
      <c r="H137" s="15">
        <f t="shared" si="17"/>
        <v>-1153</v>
      </c>
    </row>
    <row r="138" spans="1:8" ht="76.5" customHeight="1">
      <c r="A138" s="17" t="s">
        <v>138</v>
      </c>
      <c r="B138" s="42">
        <v>157542</v>
      </c>
      <c r="C138" s="42">
        <v>157542</v>
      </c>
      <c r="D138" s="43">
        <v>100394</v>
      </c>
      <c r="E138" s="1">
        <f t="shared" si="14"/>
        <v>63.72522882786812</v>
      </c>
      <c r="F138" s="13">
        <f t="shared" si="15"/>
        <v>63.72522882786812</v>
      </c>
      <c r="G138" s="14">
        <f t="shared" si="16"/>
        <v>-57148</v>
      </c>
      <c r="H138" s="15">
        <f t="shared" si="17"/>
        <v>-57148</v>
      </c>
    </row>
    <row r="139" spans="1:8" ht="51" customHeight="1">
      <c r="A139" s="17" t="s">
        <v>139</v>
      </c>
      <c r="B139" s="42">
        <v>32455</v>
      </c>
      <c r="C139" s="42">
        <v>32455</v>
      </c>
      <c r="D139" s="43">
        <v>21711</v>
      </c>
      <c r="E139" s="1">
        <f t="shared" si="14"/>
        <v>66.89570174087197</v>
      </c>
      <c r="F139" s="13">
        <f t="shared" si="15"/>
        <v>66.89570174087197</v>
      </c>
      <c r="G139" s="14">
        <f t="shared" si="16"/>
        <v>-10744</v>
      </c>
      <c r="H139" s="15">
        <f t="shared" si="17"/>
        <v>-10744</v>
      </c>
    </row>
    <row r="140" spans="1:8" ht="21" customHeight="1">
      <c r="A140" s="17" t="s">
        <v>140</v>
      </c>
      <c r="B140" s="42">
        <v>1000</v>
      </c>
      <c r="C140" s="42">
        <v>1000</v>
      </c>
      <c r="D140" s="43">
        <v>0</v>
      </c>
      <c r="E140" s="1">
        <f t="shared" si="14"/>
        <v>0</v>
      </c>
      <c r="F140" s="13">
        <f t="shared" si="15"/>
        <v>0</v>
      </c>
      <c r="G140" s="14">
        <f t="shared" si="16"/>
        <v>-1000</v>
      </c>
      <c r="H140" s="15">
        <f t="shared" si="17"/>
        <v>-1000</v>
      </c>
    </row>
    <row r="141" spans="1:8" ht="18.75" customHeight="1">
      <c r="A141" s="17" t="s">
        <v>141</v>
      </c>
      <c r="B141" s="42">
        <v>189597</v>
      </c>
      <c r="C141" s="42">
        <v>198602</v>
      </c>
      <c r="D141" s="43">
        <v>132756</v>
      </c>
      <c r="E141" s="1">
        <f t="shared" si="14"/>
        <v>70.02009525467176</v>
      </c>
      <c r="F141" s="13">
        <f t="shared" si="15"/>
        <v>66.84524828551575</v>
      </c>
      <c r="G141" s="14">
        <f t="shared" si="16"/>
        <v>-56841</v>
      </c>
      <c r="H141" s="15">
        <f t="shared" si="17"/>
        <v>-65846</v>
      </c>
    </row>
    <row r="142" spans="1:8" ht="25.5" customHeight="1">
      <c r="A142" s="12" t="s">
        <v>142</v>
      </c>
      <c r="B142" s="39">
        <f>SUM(B143:B144)</f>
        <v>56926</v>
      </c>
      <c r="C142" s="39">
        <f>SUM(C143:C144)</f>
        <v>56926</v>
      </c>
      <c r="D142" s="39">
        <f>SUM(D143:D144)</f>
        <v>33235</v>
      </c>
      <c r="E142" s="1">
        <f t="shared" si="14"/>
        <v>58.382812774479156</v>
      </c>
      <c r="F142" s="13">
        <f t="shared" si="15"/>
        <v>58.382812774479156</v>
      </c>
      <c r="G142" s="14">
        <f t="shared" si="16"/>
        <v>-23691</v>
      </c>
      <c r="H142" s="15">
        <f t="shared" si="17"/>
        <v>-23691</v>
      </c>
    </row>
    <row r="143" spans="1:8" ht="51" customHeight="1">
      <c r="A143" s="17" t="s">
        <v>143</v>
      </c>
      <c r="B143" s="42">
        <v>24789</v>
      </c>
      <c r="C143" s="42">
        <v>24789</v>
      </c>
      <c r="D143" s="43">
        <v>15188</v>
      </c>
      <c r="E143" s="1">
        <f t="shared" si="14"/>
        <v>61.26911129936665</v>
      </c>
      <c r="F143" s="13">
        <f t="shared" si="15"/>
        <v>61.26911129936665</v>
      </c>
      <c r="G143" s="14">
        <f t="shared" si="16"/>
        <v>-9601</v>
      </c>
      <c r="H143" s="15">
        <f t="shared" si="17"/>
        <v>-9601</v>
      </c>
    </row>
    <row r="144" spans="1:8" ht="38.25" customHeight="1">
      <c r="A144" s="17" t="s">
        <v>144</v>
      </c>
      <c r="B144" s="42">
        <v>32137</v>
      </c>
      <c r="C144" s="42">
        <v>32137</v>
      </c>
      <c r="D144" s="43">
        <v>18047</v>
      </c>
      <c r="E144" s="1">
        <f t="shared" si="14"/>
        <v>56.156455176276566</v>
      </c>
      <c r="F144" s="13">
        <f t="shared" si="15"/>
        <v>56.156455176276566</v>
      </c>
      <c r="G144" s="14">
        <f t="shared" si="16"/>
        <v>-14090</v>
      </c>
      <c r="H144" s="15">
        <f t="shared" si="17"/>
        <v>-14090</v>
      </c>
    </row>
    <row r="145" spans="1:8" ht="21.75" customHeight="1">
      <c r="A145" s="12" t="s">
        <v>145</v>
      </c>
      <c r="B145" s="39">
        <f>SUM(B146:B149)</f>
        <v>184148</v>
      </c>
      <c r="C145" s="39">
        <f>SUM(C146:C149)</f>
        <v>183928</v>
      </c>
      <c r="D145" s="39">
        <f>SUM(D146:D149)</f>
        <v>89330</v>
      </c>
      <c r="E145" s="1">
        <f t="shared" si="14"/>
        <v>48.509894215522294</v>
      </c>
      <c r="F145" s="13">
        <f t="shared" si="15"/>
        <v>48.567917880909924</v>
      </c>
      <c r="G145" s="14">
        <f t="shared" si="16"/>
        <v>-94818</v>
      </c>
      <c r="H145" s="15">
        <f t="shared" si="17"/>
        <v>-94598</v>
      </c>
    </row>
    <row r="146" spans="1:8" ht="21.75" customHeight="1">
      <c r="A146" s="17" t="s">
        <v>146</v>
      </c>
      <c r="B146" s="39">
        <v>1297</v>
      </c>
      <c r="C146" s="39">
        <v>1297</v>
      </c>
      <c r="D146" s="40">
        <v>1030</v>
      </c>
      <c r="E146" s="1">
        <f t="shared" si="14"/>
        <v>79.41403238242097</v>
      </c>
      <c r="F146" s="13">
        <f t="shared" si="15"/>
        <v>79.41403238242097</v>
      </c>
      <c r="G146" s="14">
        <f t="shared" si="16"/>
        <v>-267</v>
      </c>
      <c r="H146" s="15">
        <f t="shared" si="17"/>
        <v>-267</v>
      </c>
    </row>
    <row r="147" spans="1:8" ht="18.75" customHeight="1">
      <c r="A147" s="17" t="s">
        <v>147</v>
      </c>
      <c r="B147" s="42">
        <v>11569</v>
      </c>
      <c r="C147" s="42">
        <v>11569</v>
      </c>
      <c r="D147" s="43">
        <v>7152</v>
      </c>
      <c r="E147" s="1">
        <f t="shared" si="14"/>
        <v>61.82038205549313</v>
      </c>
      <c r="F147" s="13">
        <f t="shared" si="15"/>
        <v>61.82038205549313</v>
      </c>
      <c r="G147" s="14">
        <f t="shared" si="16"/>
        <v>-4417</v>
      </c>
      <c r="H147" s="15">
        <f t="shared" si="17"/>
        <v>-4417</v>
      </c>
    </row>
    <row r="148" spans="1:8" ht="16.5" customHeight="1">
      <c r="A148" s="17" t="s">
        <v>148</v>
      </c>
      <c r="B148" s="42">
        <v>163639</v>
      </c>
      <c r="C148" s="42">
        <v>163419</v>
      </c>
      <c r="D148" s="43">
        <v>79696</v>
      </c>
      <c r="E148" s="1">
        <f t="shared" si="14"/>
        <v>48.7023264625181</v>
      </c>
      <c r="F148" s="13">
        <f t="shared" si="15"/>
        <v>48.767891126490795</v>
      </c>
      <c r="G148" s="14">
        <f t="shared" si="16"/>
        <v>-83943</v>
      </c>
      <c r="H148" s="15">
        <f t="shared" si="17"/>
        <v>-83723</v>
      </c>
    </row>
    <row r="149" spans="1:8" ht="25.5" customHeight="1">
      <c r="A149" s="17" t="s">
        <v>149</v>
      </c>
      <c r="B149" s="42">
        <v>7643</v>
      </c>
      <c r="C149" s="42">
        <v>7643</v>
      </c>
      <c r="D149" s="43">
        <v>1452</v>
      </c>
      <c r="E149" s="1">
        <f t="shared" si="14"/>
        <v>18.997775742509486</v>
      </c>
      <c r="F149" s="13">
        <f t="shared" si="15"/>
        <v>18.997775742509486</v>
      </c>
      <c r="G149" s="14">
        <f t="shared" si="16"/>
        <v>-6191</v>
      </c>
      <c r="H149" s="15">
        <f t="shared" si="17"/>
        <v>-6191</v>
      </c>
    </row>
    <row r="150" spans="1:8" ht="19.5" customHeight="1">
      <c r="A150" s="12" t="s">
        <v>150</v>
      </c>
      <c r="B150" s="39">
        <f>SUM(B151:B154)</f>
        <v>357598</v>
      </c>
      <c r="C150" s="39">
        <f>SUM(C151:C154)</f>
        <v>366802</v>
      </c>
      <c r="D150" s="39">
        <f>SUM(D151:D154)</f>
        <v>152265</v>
      </c>
      <c r="E150" s="1">
        <f t="shared" si="14"/>
        <v>42.57993612939669</v>
      </c>
      <c r="F150" s="13">
        <f t="shared" si="15"/>
        <v>41.511496665776086</v>
      </c>
      <c r="G150" s="14">
        <f t="shared" si="16"/>
        <v>-205333</v>
      </c>
      <c r="H150" s="15">
        <f t="shared" si="17"/>
        <v>-214537</v>
      </c>
    </row>
    <row r="151" spans="1:8" ht="18.75" customHeight="1">
      <c r="A151" s="17" t="s">
        <v>151</v>
      </c>
      <c r="B151" s="42">
        <v>44898</v>
      </c>
      <c r="C151" s="42">
        <v>44898</v>
      </c>
      <c r="D151" s="43">
        <v>10929</v>
      </c>
      <c r="E151" s="1">
        <f t="shared" si="14"/>
        <v>24.341841507416813</v>
      </c>
      <c r="F151" s="13">
        <f t="shared" si="15"/>
        <v>24.341841507416813</v>
      </c>
      <c r="G151" s="14">
        <f t="shared" si="16"/>
        <v>-33969</v>
      </c>
      <c r="H151" s="15">
        <f t="shared" si="17"/>
        <v>-33969</v>
      </c>
    </row>
    <row r="152" spans="1:8" ht="21.75" customHeight="1">
      <c r="A152" s="17" t="s">
        <v>152</v>
      </c>
      <c r="B152" s="42">
        <v>4266</v>
      </c>
      <c r="C152" s="42">
        <v>4266</v>
      </c>
      <c r="D152" s="43">
        <v>121</v>
      </c>
      <c r="E152" s="1">
        <f t="shared" si="14"/>
        <v>2.8363806844819504</v>
      </c>
      <c r="F152" s="13">
        <f t="shared" si="15"/>
        <v>2.8363806844819504</v>
      </c>
      <c r="G152" s="14">
        <f t="shared" si="16"/>
        <v>-4145</v>
      </c>
      <c r="H152" s="15">
        <f t="shared" si="17"/>
        <v>-4145</v>
      </c>
    </row>
    <row r="153" spans="1:8" ht="18" customHeight="1">
      <c r="A153" s="17" t="s">
        <v>153</v>
      </c>
      <c r="B153" s="42">
        <v>290155</v>
      </c>
      <c r="C153" s="42">
        <v>299359</v>
      </c>
      <c r="D153" s="43">
        <v>130395</v>
      </c>
      <c r="E153" s="1">
        <f t="shared" si="14"/>
        <v>44.93977356929917</v>
      </c>
      <c r="F153" s="13">
        <f t="shared" si="15"/>
        <v>43.55806907425532</v>
      </c>
      <c r="G153" s="14">
        <f t="shared" si="16"/>
        <v>-159760</v>
      </c>
      <c r="H153" s="15">
        <f t="shared" si="17"/>
        <v>-168964</v>
      </c>
    </row>
    <row r="154" spans="1:8" ht="25.5" customHeight="1">
      <c r="A154" s="17" t="s">
        <v>154</v>
      </c>
      <c r="B154" s="42">
        <v>18279</v>
      </c>
      <c r="C154" s="42">
        <v>18279</v>
      </c>
      <c r="D154" s="43">
        <v>10820</v>
      </c>
      <c r="E154" s="1">
        <f t="shared" si="14"/>
        <v>59.19361015372833</v>
      </c>
      <c r="F154" s="13">
        <f t="shared" si="15"/>
        <v>59.19361015372833</v>
      </c>
      <c r="G154" s="14">
        <f t="shared" si="16"/>
        <v>-7459</v>
      </c>
      <c r="H154" s="15">
        <f t="shared" si="17"/>
        <v>-7459</v>
      </c>
    </row>
    <row r="155" spans="1:8" ht="22.5" customHeight="1">
      <c r="A155" s="12" t="s">
        <v>155</v>
      </c>
      <c r="B155" s="39">
        <f>SUM(B156:B158)</f>
        <v>55053</v>
      </c>
      <c r="C155" s="39">
        <f>SUM(C156:C158)</f>
        <v>55053</v>
      </c>
      <c r="D155" s="39">
        <v>608</v>
      </c>
      <c r="E155" s="1">
        <f t="shared" si="14"/>
        <v>1.1043903147875682</v>
      </c>
      <c r="F155" s="13">
        <f t="shared" si="15"/>
        <v>1.1043903147875682</v>
      </c>
      <c r="G155" s="14">
        <f t="shared" si="16"/>
        <v>-54445</v>
      </c>
      <c r="H155" s="15">
        <f t="shared" si="17"/>
        <v>-54445</v>
      </c>
    </row>
    <row r="156" spans="1:8" ht="36" customHeight="1">
      <c r="A156" s="17" t="s">
        <v>156</v>
      </c>
      <c r="B156" s="39">
        <v>53937</v>
      </c>
      <c r="C156" s="39">
        <v>53937</v>
      </c>
      <c r="D156" s="40">
        <v>0</v>
      </c>
      <c r="E156" s="1">
        <f t="shared" si="14"/>
        <v>0</v>
      </c>
      <c r="F156" s="13">
        <f t="shared" si="15"/>
        <v>0</v>
      </c>
      <c r="G156" s="14">
        <f t="shared" si="16"/>
        <v>-53937</v>
      </c>
      <c r="H156" s="15">
        <f t="shared" si="17"/>
        <v>-53937</v>
      </c>
    </row>
    <row r="157" spans="1:8" ht="25.5" customHeight="1">
      <c r="A157" s="17" t="s">
        <v>157</v>
      </c>
      <c r="B157" s="42">
        <v>274</v>
      </c>
      <c r="C157" s="42">
        <v>274</v>
      </c>
      <c r="D157" s="43">
        <v>273</v>
      </c>
      <c r="E157" s="1">
        <f t="shared" si="14"/>
        <v>99.63503649635037</v>
      </c>
      <c r="F157" s="13">
        <f t="shared" si="15"/>
        <v>99.63503649635037</v>
      </c>
      <c r="G157" s="14">
        <f t="shared" si="16"/>
        <v>-1</v>
      </c>
      <c r="H157" s="15">
        <f t="shared" si="17"/>
        <v>-1</v>
      </c>
    </row>
    <row r="158" spans="1:8" ht="25.5" customHeight="1">
      <c r="A158" s="17" t="s">
        <v>158</v>
      </c>
      <c r="B158" s="42">
        <v>842</v>
      </c>
      <c r="C158" s="42">
        <v>842</v>
      </c>
      <c r="D158" s="43">
        <v>335</v>
      </c>
      <c r="E158" s="1">
        <f t="shared" si="14"/>
        <v>39.78622327790974</v>
      </c>
      <c r="F158" s="13">
        <f t="shared" si="15"/>
        <v>39.78622327790974</v>
      </c>
      <c r="G158" s="14">
        <f t="shared" si="16"/>
        <v>-507</v>
      </c>
      <c r="H158" s="15">
        <f t="shared" si="17"/>
        <v>-507</v>
      </c>
    </row>
    <row r="159" spans="1:8" ht="18" customHeight="1">
      <c r="A159" s="12" t="s">
        <v>159</v>
      </c>
      <c r="B159" s="39">
        <f>SUM(B160:B164)</f>
        <v>2250890</v>
      </c>
      <c r="C159" s="39">
        <f>SUM(C160:C164)</f>
        <v>2250890</v>
      </c>
      <c r="D159" s="39">
        <f>SUM(D160:D164)</f>
        <v>1372024</v>
      </c>
      <c r="E159" s="1">
        <f t="shared" si="14"/>
        <v>60.954733460986546</v>
      </c>
      <c r="F159" s="13">
        <f t="shared" si="15"/>
        <v>60.954733460986546</v>
      </c>
      <c r="G159" s="14">
        <f t="shared" si="16"/>
        <v>-878866</v>
      </c>
      <c r="H159" s="15">
        <f t="shared" si="17"/>
        <v>-878866</v>
      </c>
    </row>
    <row r="160" spans="1:8" ht="17.25" customHeight="1">
      <c r="A160" s="17" t="s">
        <v>160</v>
      </c>
      <c r="B160" s="42">
        <v>689311</v>
      </c>
      <c r="C160" s="42">
        <v>689311</v>
      </c>
      <c r="D160" s="43">
        <v>473454</v>
      </c>
      <c r="E160" s="1">
        <f t="shared" si="14"/>
        <v>68.68510730279947</v>
      </c>
      <c r="F160" s="13">
        <f t="shared" si="15"/>
        <v>68.68510730279947</v>
      </c>
      <c r="G160" s="14">
        <f t="shared" si="16"/>
        <v>-215857</v>
      </c>
      <c r="H160" s="15">
        <f t="shared" si="17"/>
        <v>-215857</v>
      </c>
    </row>
    <row r="161" spans="1:8" ht="18.75" customHeight="1">
      <c r="A161" s="17" t="s">
        <v>161</v>
      </c>
      <c r="B161" s="42">
        <v>1348666</v>
      </c>
      <c r="C161" s="42">
        <v>1348666</v>
      </c>
      <c r="D161" s="43">
        <v>779617</v>
      </c>
      <c r="E161" s="1">
        <f t="shared" si="14"/>
        <v>57.80652882181355</v>
      </c>
      <c r="F161" s="13">
        <f t="shared" si="15"/>
        <v>57.80652882181355</v>
      </c>
      <c r="G161" s="14">
        <f t="shared" si="16"/>
        <v>-569049</v>
      </c>
      <c r="H161" s="15">
        <f t="shared" si="17"/>
        <v>-569049</v>
      </c>
    </row>
    <row r="162" spans="1:8" ht="19.5" customHeight="1">
      <c r="A162" s="17" t="s">
        <v>162</v>
      </c>
      <c r="B162" s="42">
        <v>173558</v>
      </c>
      <c r="C162" s="42">
        <v>173558</v>
      </c>
      <c r="D162" s="43">
        <v>97808</v>
      </c>
      <c r="E162" s="1">
        <f t="shared" si="14"/>
        <v>56.35464801392042</v>
      </c>
      <c r="F162" s="13">
        <f t="shared" si="15"/>
        <v>56.35464801392042</v>
      </c>
      <c r="G162" s="14">
        <f t="shared" si="16"/>
        <v>-75750</v>
      </c>
      <c r="H162" s="15">
        <f t="shared" si="17"/>
        <v>-75750</v>
      </c>
    </row>
    <row r="163" spans="1:8" ht="21" customHeight="1">
      <c r="A163" s="17" t="s">
        <v>163</v>
      </c>
      <c r="B163" s="42">
        <v>8896</v>
      </c>
      <c r="C163" s="42">
        <v>8896</v>
      </c>
      <c r="D163" s="43">
        <v>4497</v>
      </c>
      <c r="E163" s="1">
        <f t="shared" si="14"/>
        <v>50.55080935251799</v>
      </c>
      <c r="F163" s="13">
        <f t="shared" si="15"/>
        <v>50.55080935251799</v>
      </c>
      <c r="G163" s="14">
        <f t="shared" si="16"/>
        <v>-4399</v>
      </c>
      <c r="H163" s="15">
        <f t="shared" si="17"/>
        <v>-4399</v>
      </c>
    </row>
    <row r="164" spans="1:8" ht="19.5" customHeight="1">
      <c r="A164" s="17" t="s">
        <v>164</v>
      </c>
      <c r="B164" s="42">
        <v>30459</v>
      </c>
      <c r="C164" s="42">
        <v>30459</v>
      </c>
      <c r="D164" s="43">
        <v>16648</v>
      </c>
      <c r="E164" s="1">
        <f t="shared" si="14"/>
        <v>54.65708000919268</v>
      </c>
      <c r="F164" s="13">
        <f t="shared" si="15"/>
        <v>54.65708000919268</v>
      </c>
      <c r="G164" s="14">
        <f t="shared" si="16"/>
        <v>-13811</v>
      </c>
      <c r="H164" s="15">
        <f t="shared" si="17"/>
        <v>-13811</v>
      </c>
    </row>
    <row r="165" spans="1:8" ht="17.25" customHeight="1">
      <c r="A165" s="12" t="s">
        <v>165</v>
      </c>
      <c r="B165" s="39">
        <f>SUM(B166:B167)</f>
        <v>249690</v>
      </c>
      <c r="C165" s="39">
        <f>SUM(C166:C167)</f>
        <v>249690</v>
      </c>
      <c r="D165" s="39">
        <f>SUM(D166:D167)</f>
        <v>160162</v>
      </c>
      <c r="E165" s="1">
        <f t="shared" si="14"/>
        <v>64.14433898033562</v>
      </c>
      <c r="F165" s="13">
        <f t="shared" si="15"/>
        <v>64.14433898033562</v>
      </c>
      <c r="G165" s="14">
        <f t="shared" si="16"/>
        <v>-89528</v>
      </c>
      <c r="H165" s="15">
        <f t="shared" si="17"/>
        <v>-89528</v>
      </c>
    </row>
    <row r="166" spans="1:8" ht="21" customHeight="1">
      <c r="A166" s="17" t="s">
        <v>166</v>
      </c>
      <c r="B166" s="42">
        <v>237844</v>
      </c>
      <c r="C166" s="42">
        <v>237844</v>
      </c>
      <c r="D166" s="43">
        <v>152692</v>
      </c>
      <c r="E166" s="1">
        <f t="shared" si="14"/>
        <v>64.19838213282657</v>
      </c>
      <c r="F166" s="13">
        <f t="shared" si="15"/>
        <v>64.19838213282657</v>
      </c>
      <c r="G166" s="14">
        <f t="shared" si="16"/>
        <v>-85152</v>
      </c>
      <c r="H166" s="15">
        <f t="shared" si="17"/>
        <v>-85152</v>
      </c>
    </row>
    <row r="167" spans="1:8" ht="27" customHeight="1">
      <c r="A167" s="17" t="s">
        <v>167</v>
      </c>
      <c r="B167" s="42">
        <v>11846</v>
      </c>
      <c r="C167" s="42">
        <v>11846</v>
      </c>
      <c r="D167" s="43">
        <v>7470</v>
      </c>
      <c r="E167" s="1">
        <f t="shared" si="14"/>
        <v>63.059260509876744</v>
      </c>
      <c r="F167" s="13">
        <f t="shared" si="15"/>
        <v>63.059260509876744</v>
      </c>
      <c r="G167" s="14">
        <f t="shared" si="16"/>
        <v>-4376</v>
      </c>
      <c r="H167" s="15">
        <f t="shared" si="17"/>
        <v>-4376</v>
      </c>
    </row>
    <row r="168" spans="1:8" ht="20.25" customHeight="1">
      <c r="A168" s="12" t="s">
        <v>168</v>
      </c>
      <c r="B168" s="39">
        <f>SUM(B169:B172)</f>
        <v>120624</v>
      </c>
      <c r="C168" s="39">
        <f>SUM(C169:C172)</f>
        <v>120624</v>
      </c>
      <c r="D168" s="39">
        <f>SUM(D169:D172)</f>
        <v>84395</v>
      </c>
      <c r="E168" s="1">
        <f t="shared" si="14"/>
        <v>69.96534686297917</v>
      </c>
      <c r="F168" s="13">
        <f t="shared" si="15"/>
        <v>69.96534686297917</v>
      </c>
      <c r="G168" s="14">
        <f t="shared" si="16"/>
        <v>-36229</v>
      </c>
      <c r="H168" s="15">
        <f t="shared" si="17"/>
        <v>-36229</v>
      </c>
    </row>
    <row r="169" spans="1:8" ht="17.25" customHeight="1">
      <c r="A169" s="17" t="s">
        <v>169</v>
      </c>
      <c r="B169" s="42">
        <v>14453</v>
      </c>
      <c r="C169" s="42">
        <v>14453</v>
      </c>
      <c r="D169" s="43">
        <v>9602</v>
      </c>
      <c r="E169" s="1">
        <f t="shared" si="14"/>
        <v>66.43603404137549</v>
      </c>
      <c r="F169" s="13">
        <f t="shared" si="15"/>
        <v>66.43603404137549</v>
      </c>
      <c r="G169" s="14">
        <f t="shared" si="16"/>
        <v>-4851</v>
      </c>
      <c r="H169" s="15">
        <f t="shared" si="17"/>
        <v>-4851</v>
      </c>
    </row>
    <row r="170" spans="1:8" ht="18.75" customHeight="1">
      <c r="A170" s="17" t="s">
        <v>170</v>
      </c>
      <c r="B170" s="42">
        <v>54467</v>
      </c>
      <c r="C170" s="42">
        <v>54467</v>
      </c>
      <c r="D170" s="43">
        <v>44628</v>
      </c>
      <c r="E170" s="1">
        <f t="shared" si="14"/>
        <v>81.93585106578296</v>
      </c>
      <c r="F170" s="13">
        <f t="shared" si="15"/>
        <v>81.93585106578296</v>
      </c>
      <c r="G170" s="14">
        <f t="shared" si="16"/>
        <v>-9839</v>
      </c>
      <c r="H170" s="15">
        <f t="shared" si="17"/>
        <v>-9839</v>
      </c>
    </row>
    <row r="171" spans="1:8" ht="17.25" customHeight="1">
      <c r="A171" s="17" t="s">
        <v>171</v>
      </c>
      <c r="B171" s="42">
        <v>51704</v>
      </c>
      <c r="C171" s="42">
        <v>51704</v>
      </c>
      <c r="D171" s="43">
        <v>30165</v>
      </c>
      <c r="E171" s="1">
        <f t="shared" si="14"/>
        <v>58.34171437412966</v>
      </c>
      <c r="F171" s="13">
        <f t="shared" si="15"/>
        <v>58.34171437412966</v>
      </c>
      <c r="G171" s="14">
        <f t="shared" si="16"/>
        <v>-21539</v>
      </c>
      <c r="H171" s="15">
        <f t="shared" si="17"/>
        <v>-21539</v>
      </c>
    </row>
    <row r="172" spans="1:8" ht="27" customHeight="1">
      <c r="A172" s="17" t="s">
        <v>172</v>
      </c>
      <c r="B172" s="42"/>
      <c r="C172" s="42"/>
      <c r="D172" s="43"/>
      <c r="E172" s="1"/>
      <c r="F172" s="13"/>
      <c r="G172" s="14"/>
      <c r="H172" s="15"/>
    </row>
    <row r="173" spans="1:8" ht="17.25" customHeight="1">
      <c r="A173" s="12" t="s">
        <v>173</v>
      </c>
      <c r="B173" s="39">
        <f>SUM(B174:B176)</f>
        <v>105533</v>
      </c>
      <c r="C173" s="39">
        <f>SUM(C174:C176)</f>
        <v>105533</v>
      </c>
      <c r="D173" s="39">
        <f>SUM(D174:D176)</f>
        <v>70917</v>
      </c>
      <c r="E173" s="1">
        <f aca="true" t="shared" si="18" ref="E173:E179">D173/B173*100</f>
        <v>67.19888565661925</v>
      </c>
      <c r="F173" s="13">
        <f aca="true" t="shared" si="19" ref="F173:F179">D173/C173*100</f>
        <v>67.19888565661925</v>
      </c>
      <c r="G173" s="14">
        <f aca="true" t="shared" si="20" ref="G173:G179">D173-B173</f>
        <v>-34616</v>
      </c>
      <c r="H173" s="15">
        <f aca="true" t="shared" si="21" ref="H173:H179">D173-C173</f>
        <v>-34616</v>
      </c>
    </row>
    <row r="174" spans="1:8" ht="20.25" customHeight="1">
      <c r="A174" s="17" t="s">
        <v>174</v>
      </c>
      <c r="B174" s="42">
        <v>81066</v>
      </c>
      <c r="C174" s="42">
        <v>81066</v>
      </c>
      <c r="D174" s="43">
        <v>58327</v>
      </c>
      <c r="E174" s="1">
        <f t="shared" si="18"/>
        <v>71.95001603631609</v>
      </c>
      <c r="F174" s="13">
        <f t="shared" si="19"/>
        <v>71.95001603631609</v>
      </c>
      <c r="G174" s="14">
        <f t="shared" si="20"/>
        <v>-22739</v>
      </c>
      <c r="H174" s="15">
        <f t="shared" si="21"/>
        <v>-22739</v>
      </c>
    </row>
    <row r="175" spans="1:8" ht="18.75" customHeight="1">
      <c r="A175" s="17" t="s">
        <v>175</v>
      </c>
      <c r="B175" s="42">
        <v>2800</v>
      </c>
      <c r="C175" s="42">
        <v>2800</v>
      </c>
      <c r="D175" s="43">
        <v>800</v>
      </c>
      <c r="E175" s="1">
        <f t="shared" si="18"/>
        <v>28.57142857142857</v>
      </c>
      <c r="F175" s="13">
        <f t="shared" si="19"/>
        <v>28.57142857142857</v>
      </c>
      <c r="G175" s="14">
        <f t="shared" si="20"/>
        <v>-2000</v>
      </c>
      <c r="H175" s="15">
        <f t="shared" si="21"/>
        <v>-2000</v>
      </c>
    </row>
    <row r="176" spans="1:8" ht="18.75" customHeight="1">
      <c r="A176" s="17" t="s">
        <v>176</v>
      </c>
      <c r="B176" s="42">
        <v>21667</v>
      </c>
      <c r="C176" s="42">
        <v>21667</v>
      </c>
      <c r="D176" s="43">
        <v>11790</v>
      </c>
      <c r="E176" s="1">
        <f t="shared" si="18"/>
        <v>54.41454746850049</v>
      </c>
      <c r="F176" s="13">
        <f t="shared" si="19"/>
        <v>54.41454746850049</v>
      </c>
      <c r="G176" s="14">
        <f t="shared" si="20"/>
        <v>-9877</v>
      </c>
      <c r="H176" s="15">
        <f t="shared" si="21"/>
        <v>-9877</v>
      </c>
    </row>
    <row r="177" spans="1:8" ht="30" customHeight="1">
      <c r="A177" s="12" t="s">
        <v>177</v>
      </c>
      <c r="B177" s="39">
        <f>SUM(B178)</f>
        <v>1778</v>
      </c>
      <c r="C177" s="39">
        <f>SUM(C178)</f>
        <v>1778</v>
      </c>
      <c r="D177" s="39">
        <f>SUM(D178)</f>
        <v>0</v>
      </c>
      <c r="E177" s="1">
        <f t="shared" si="18"/>
        <v>0</v>
      </c>
      <c r="F177" s="13">
        <f t="shared" si="19"/>
        <v>0</v>
      </c>
      <c r="G177" s="14">
        <f t="shared" si="20"/>
        <v>-1778</v>
      </c>
      <c r="H177" s="15">
        <f t="shared" si="21"/>
        <v>-1778</v>
      </c>
    </row>
    <row r="178" spans="1:8" ht="29.25" customHeight="1">
      <c r="A178" s="17" t="s">
        <v>178</v>
      </c>
      <c r="B178" s="42">
        <v>1778</v>
      </c>
      <c r="C178" s="42">
        <v>1778</v>
      </c>
      <c r="D178" s="43">
        <v>0</v>
      </c>
      <c r="E178" s="1">
        <f t="shared" si="18"/>
        <v>0</v>
      </c>
      <c r="F178" s="13">
        <f t="shared" si="19"/>
        <v>0</v>
      </c>
      <c r="G178" s="14">
        <f t="shared" si="20"/>
        <v>-1778</v>
      </c>
      <c r="H178" s="15">
        <f t="shared" si="21"/>
        <v>-1778</v>
      </c>
    </row>
    <row r="179" spans="1:8" ht="22.5" customHeight="1">
      <c r="A179" s="31" t="s">
        <v>179</v>
      </c>
      <c r="B179" s="48">
        <f>SUM(B135+B142+B145+B150+B155+B159+B165+B168+B173+B177)</f>
        <v>3768158</v>
      </c>
      <c r="C179" s="48">
        <f>SUM(C135+C142+C145+C150+C155+C159+C165+C168+C173+C177)</f>
        <v>3786147</v>
      </c>
      <c r="D179" s="48">
        <f>SUM(D135+D142+D145+D150+D155+D159+D165+D168+D173+D177)</f>
        <v>2220988</v>
      </c>
      <c r="E179" s="2">
        <f t="shared" si="18"/>
        <v>58.940946743740575</v>
      </c>
      <c r="F179" s="21">
        <f t="shared" si="19"/>
        <v>58.660902495333644</v>
      </c>
      <c r="G179" s="22">
        <f t="shared" si="20"/>
        <v>-1547170</v>
      </c>
      <c r="H179" s="23">
        <f t="shared" si="21"/>
        <v>-1565159</v>
      </c>
    </row>
    <row r="180" spans="1:8" ht="15.75" customHeight="1">
      <c r="A180" s="32" t="s">
        <v>180</v>
      </c>
      <c r="B180" s="26"/>
      <c r="C180" s="26"/>
      <c r="D180" s="26"/>
      <c r="E180" s="26"/>
      <c r="F180" s="26"/>
      <c r="G180" s="26"/>
      <c r="H180" s="27"/>
    </row>
    <row r="181" spans="1:8" ht="16.5" customHeight="1">
      <c r="A181" s="33" t="s">
        <v>181</v>
      </c>
      <c r="B181" s="49">
        <v>2073131</v>
      </c>
      <c r="C181" s="49">
        <v>2073131</v>
      </c>
      <c r="D181" s="49">
        <v>1337862</v>
      </c>
      <c r="E181" s="34">
        <f>D181/B181*100</f>
        <v>64.53340382252738</v>
      </c>
      <c r="F181" s="35">
        <f>D181/C181*100</f>
        <v>64.53340382252738</v>
      </c>
      <c r="G181" s="36">
        <f>D181-B181</f>
        <v>-735269</v>
      </c>
      <c r="H181" s="37">
        <f>D181-C181</f>
        <v>-735269</v>
      </c>
    </row>
    <row r="184" spans="1:4" ht="12.75" customHeight="1">
      <c r="A184" s="3" t="s">
        <v>182</v>
      </c>
      <c r="D184" t="s">
        <v>183</v>
      </c>
    </row>
  </sheetData>
  <sheetProtection/>
  <mergeCells count="8">
    <mergeCell ref="A7:H7"/>
    <mergeCell ref="A8:H8"/>
    <mergeCell ref="A11:A12"/>
    <mergeCell ref="B11:B12"/>
    <mergeCell ref="C11:C12"/>
    <mergeCell ref="D11:D12"/>
    <mergeCell ref="E11:F11"/>
    <mergeCell ref="G11:H11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portrait" paperSize="9" scale="64"/>
  <rowBreaks count="2" manualBreakCount="2">
    <brk id="118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Ð“Ð¾Ñ€Ð¾Ñ…Ð¾Ð²Ð°</dc:creator>
  <cp:keywords/>
  <dc:description>exif_MSED_f39e087f654db941002ef6e280d97a83bd133b0c958b1443c86300006e0c600e</dc:description>
  <cp:lastModifiedBy>Анастасия Александровна Саукова</cp:lastModifiedBy>
  <dcterms:created xsi:type="dcterms:W3CDTF">2020-04-15T17:08:31Z</dcterms:created>
  <dcterms:modified xsi:type="dcterms:W3CDTF">2020-10-20T08:48:50Z</dcterms:modified>
  <cp:category/>
  <cp:version/>
  <cp:contentType/>
  <cp:contentStatus/>
</cp:coreProperties>
</file>