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pr11\Desktop\1\Берестовскому июль\"/>
    </mc:Choice>
  </mc:AlternateContent>
  <bookViews>
    <workbookView xWindow="0" yWindow="0" windowWidth="9660" windowHeight="5490"/>
  </bookViews>
  <sheets>
    <sheet name="3квартал" sheetId="1" r:id="rId1"/>
  </sheets>
  <definedNames>
    <definedName name="__bookmark_1">'3квартал'!$A$1:$A$8</definedName>
    <definedName name="__bookmark_2">'3квартал'!$A$9:$A$99</definedName>
    <definedName name="_xlnm.Print_Titles" localSheetId="0">'3квартал'!$9:$12</definedName>
  </definedNames>
  <calcPr calcId="162913" fullCalcOnLoad="1"/>
</workbook>
</file>

<file path=xl/calcChain.xml><?xml version="1.0" encoding="utf-8"?>
<calcChain xmlns="http://schemas.openxmlformats.org/spreadsheetml/2006/main">
  <c r="B14" i="1" l="1"/>
  <c r="C14" i="1"/>
  <c r="D14" i="1"/>
  <c r="G14" i="1" s="1"/>
  <c r="F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G19" i="1"/>
  <c r="H19" i="1"/>
  <c r="B20" i="1"/>
  <c r="C20" i="1"/>
  <c r="D20" i="1"/>
  <c r="F20" i="1" s="1"/>
  <c r="E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B25" i="1"/>
  <c r="G25" i="1" s="1"/>
  <c r="C25" i="1"/>
  <c r="D25" i="1"/>
  <c r="F25" i="1"/>
  <c r="H25" i="1"/>
  <c r="E26" i="1"/>
  <c r="F26" i="1"/>
  <c r="G26" i="1"/>
  <c r="H26" i="1"/>
  <c r="E27" i="1"/>
  <c r="F27" i="1"/>
  <c r="G27" i="1"/>
  <c r="H27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B33" i="1"/>
  <c r="B32" i="1" s="1"/>
  <c r="C33" i="1"/>
  <c r="C32" i="1" s="1"/>
  <c r="D33" i="1"/>
  <c r="F33" i="1"/>
  <c r="H33" i="1"/>
  <c r="E34" i="1"/>
  <c r="F34" i="1"/>
  <c r="G34" i="1"/>
  <c r="H34" i="1"/>
  <c r="B35" i="1"/>
  <c r="D35" i="1"/>
  <c r="E35" i="1" s="1"/>
  <c r="E36" i="1"/>
  <c r="F36" i="1"/>
  <c r="G36" i="1"/>
  <c r="H36" i="1"/>
  <c r="E37" i="1"/>
  <c r="F37" i="1"/>
  <c r="G37" i="1"/>
  <c r="H37" i="1"/>
  <c r="B38" i="1"/>
  <c r="C38" i="1"/>
  <c r="D38" i="1"/>
  <c r="F38" i="1" s="1"/>
  <c r="E38" i="1"/>
  <c r="E39" i="1"/>
  <c r="F39" i="1"/>
  <c r="G39" i="1"/>
  <c r="H39" i="1"/>
  <c r="E40" i="1"/>
  <c r="F40" i="1"/>
  <c r="G40" i="1"/>
  <c r="H40" i="1"/>
  <c r="B41" i="1"/>
  <c r="G41" i="1" s="1"/>
  <c r="C41" i="1"/>
  <c r="D41" i="1"/>
  <c r="F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B47" i="1"/>
  <c r="C47" i="1"/>
  <c r="D47" i="1"/>
  <c r="D46" i="1" s="1"/>
  <c r="E48" i="1"/>
  <c r="F48" i="1"/>
  <c r="G48" i="1"/>
  <c r="H48" i="1"/>
  <c r="C49" i="1"/>
  <c r="D49" i="1"/>
  <c r="G49" i="1" s="1"/>
  <c r="E49" i="1"/>
  <c r="F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B56" i="1"/>
  <c r="E56" i="1" s="1"/>
  <c r="C56" i="1"/>
  <c r="H56" i="1" s="1"/>
  <c r="D56" i="1"/>
  <c r="G56" i="1"/>
  <c r="E57" i="1"/>
  <c r="F57" i="1"/>
  <c r="G57" i="1"/>
  <c r="H57" i="1"/>
  <c r="B58" i="1"/>
  <c r="C58" i="1"/>
  <c r="D58" i="1"/>
  <c r="E58" i="1" s="1"/>
  <c r="G59" i="1"/>
  <c r="H59" i="1"/>
  <c r="E60" i="1"/>
  <c r="F60" i="1"/>
  <c r="G60" i="1"/>
  <c r="H60" i="1"/>
  <c r="G61" i="1"/>
  <c r="H61" i="1"/>
  <c r="E62" i="1"/>
  <c r="F62" i="1"/>
  <c r="G62" i="1"/>
  <c r="H62" i="1"/>
  <c r="B63" i="1"/>
  <c r="C63" i="1"/>
  <c r="D63" i="1"/>
  <c r="F63" i="1" s="1"/>
  <c r="E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B69" i="1"/>
  <c r="G69" i="1" s="1"/>
  <c r="C69" i="1"/>
  <c r="D69" i="1"/>
  <c r="F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B86" i="1"/>
  <c r="C86" i="1"/>
  <c r="H86" i="1" s="1"/>
  <c r="D86" i="1"/>
  <c r="E86" i="1" s="1"/>
  <c r="G86" i="1"/>
  <c r="E87" i="1"/>
  <c r="F87" i="1"/>
  <c r="G87" i="1"/>
  <c r="H87" i="1"/>
  <c r="D89" i="1"/>
  <c r="F89" i="1" s="1"/>
  <c r="B90" i="1"/>
  <c r="B89" i="1" s="1"/>
  <c r="E89" i="1" s="1"/>
  <c r="C90" i="1"/>
  <c r="C89" i="1" s="1"/>
  <c r="D90" i="1"/>
  <c r="F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B96" i="1"/>
  <c r="C96" i="1"/>
  <c r="H96" i="1" s="1"/>
  <c r="D96" i="1"/>
  <c r="E96" i="1" s="1"/>
  <c r="G96" i="1"/>
  <c r="E97" i="1"/>
  <c r="F97" i="1"/>
  <c r="G97" i="1"/>
  <c r="H97" i="1"/>
  <c r="E98" i="1"/>
  <c r="F98" i="1"/>
  <c r="G98" i="1"/>
  <c r="H98" i="1"/>
  <c r="B112" i="1"/>
  <c r="C112" i="1"/>
  <c r="D112" i="1"/>
  <c r="F112" i="1" s="1"/>
  <c r="E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B119" i="1"/>
  <c r="G119" i="1" s="1"/>
  <c r="C119" i="1"/>
  <c r="D119" i="1"/>
  <c r="F119" i="1"/>
  <c r="H119" i="1"/>
  <c r="E120" i="1"/>
  <c r="F120" i="1"/>
  <c r="G120" i="1"/>
  <c r="H120" i="1"/>
  <c r="B121" i="1"/>
  <c r="C121" i="1"/>
  <c r="H121" i="1" s="1"/>
  <c r="D121" i="1"/>
  <c r="E121" i="1" s="1"/>
  <c r="G121" i="1"/>
  <c r="E122" i="1"/>
  <c r="F122" i="1"/>
  <c r="G122" i="1"/>
  <c r="H122" i="1"/>
  <c r="E123" i="1"/>
  <c r="F123" i="1"/>
  <c r="G123" i="1"/>
  <c r="H123" i="1"/>
  <c r="B124" i="1"/>
  <c r="C124" i="1"/>
  <c r="D124" i="1"/>
  <c r="E124" i="1" s="1"/>
  <c r="H124" i="1"/>
  <c r="G125" i="1"/>
  <c r="H125" i="1"/>
  <c r="E126" i="1"/>
  <c r="F126" i="1"/>
  <c r="G126" i="1"/>
  <c r="H126" i="1"/>
  <c r="E127" i="1"/>
  <c r="F127" i="1"/>
  <c r="G127" i="1"/>
  <c r="H127" i="1"/>
  <c r="E128" i="1"/>
  <c r="F128" i="1"/>
  <c r="G128" i="1"/>
  <c r="H128" i="1"/>
  <c r="B129" i="1"/>
  <c r="C129" i="1"/>
  <c r="H129" i="1" s="1"/>
  <c r="D129" i="1"/>
  <c r="E129" i="1" s="1"/>
  <c r="G129" i="1"/>
  <c r="E130" i="1"/>
  <c r="F130" i="1"/>
  <c r="G130" i="1"/>
  <c r="H130" i="1"/>
  <c r="E131" i="1"/>
  <c r="F131" i="1"/>
  <c r="G131" i="1"/>
  <c r="H131" i="1"/>
  <c r="E132" i="1"/>
  <c r="F132" i="1"/>
  <c r="G132" i="1"/>
  <c r="H132" i="1"/>
  <c r="E133" i="1"/>
  <c r="F133" i="1"/>
  <c r="G133" i="1"/>
  <c r="H133" i="1"/>
  <c r="B134" i="1"/>
  <c r="C134" i="1"/>
  <c r="D134" i="1"/>
  <c r="E134" i="1" s="1"/>
  <c r="E135" i="1"/>
  <c r="F135" i="1"/>
  <c r="G135" i="1"/>
  <c r="H135" i="1"/>
  <c r="E136" i="1"/>
  <c r="F136" i="1"/>
  <c r="G136" i="1"/>
  <c r="H136" i="1"/>
  <c r="B137" i="1"/>
  <c r="C137" i="1"/>
  <c r="D137" i="1"/>
  <c r="F137" i="1" s="1"/>
  <c r="E137" i="1"/>
  <c r="E138" i="1"/>
  <c r="F138" i="1"/>
  <c r="G138" i="1"/>
  <c r="H138" i="1"/>
  <c r="E139" i="1"/>
  <c r="F139" i="1"/>
  <c r="G139" i="1"/>
  <c r="H139" i="1"/>
  <c r="E140" i="1"/>
  <c r="F140" i="1"/>
  <c r="G140" i="1"/>
  <c r="H140" i="1"/>
  <c r="E141" i="1"/>
  <c r="F141" i="1"/>
  <c r="G141" i="1"/>
  <c r="H141" i="1"/>
  <c r="E142" i="1"/>
  <c r="F142" i="1"/>
  <c r="G142" i="1"/>
  <c r="H142" i="1"/>
  <c r="B143" i="1"/>
  <c r="G143" i="1" s="1"/>
  <c r="C143" i="1"/>
  <c r="D143" i="1"/>
  <c r="F143" i="1"/>
  <c r="H143" i="1"/>
  <c r="E144" i="1"/>
  <c r="F144" i="1"/>
  <c r="G144" i="1"/>
  <c r="H144" i="1"/>
  <c r="E145" i="1"/>
  <c r="F145" i="1"/>
  <c r="G145" i="1"/>
  <c r="H145" i="1"/>
  <c r="B146" i="1"/>
  <c r="C146" i="1"/>
  <c r="H146" i="1" s="1"/>
  <c r="D146" i="1"/>
  <c r="E146" i="1" s="1"/>
  <c r="G146" i="1"/>
  <c r="E147" i="1"/>
  <c r="F147" i="1"/>
  <c r="G147" i="1"/>
  <c r="H147" i="1"/>
  <c r="E148" i="1"/>
  <c r="F148" i="1"/>
  <c r="G148" i="1"/>
  <c r="H148" i="1"/>
  <c r="E149" i="1"/>
  <c r="F149" i="1"/>
  <c r="G149" i="1"/>
  <c r="H149" i="1"/>
  <c r="B150" i="1"/>
  <c r="C150" i="1"/>
  <c r="D150" i="1"/>
  <c r="E150" i="1" s="1"/>
  <c r="H150" i="1"/>
  <c r="E151" i="1"/>
  <c r="F151" i="1"/>
  <c r="G151" i="1"/>
  <c r="H151" i="1"/>
  <c r="E152" i="1"/>
  <c r="F152" i="1"/>
  <c r="G152" i="1"/>
  <c r="H152" i="1"/>
  <c r="B153" i="1"/>
  <c r="C153" i="1"/>
  <c r="D153" i="1"/>
  <c r="F153" i="1" s="1"/>
  <c r="E153" i="1"/>
  <c r="E154" i="1"/>
  <c r="F154" i="1"/>
  <c r="G154" i="1"/>
  <c r="H154" i="1"/>
  <c r="B155" i="1"/>
  <c r="E158" i="1"/>
  <c r="F158" i="1"/>
  <c r="G158" i="1"/>
  <c r="H158" i="1"/>
  <c r="C13" i="1" l="1"/>
  <c r="H46" i="1"/>
  <c r="F46" i="1"/>
  <c r="B13" i="1"/>
  <c r="H58" i="1"/>
  <c r="C46" i="1"/>
  <c r="H153" i="1"/>
  <c r="G150" i="1"/>
  <c r="F146" i="1"/>
  <c r="E143" i="1"/>
  <c r="F129" i="1"/>
  <c r="G124" i="1"/>
  <c r="E119" i="1"/>
  <c r="H112" i="1"/>
  <c r="F96" i="1"/>
  <c r="E90" i="1"/>
  <c r="H89" i="1"/>
  <c r="F86" i="1"/>
  <c r="E69" i="1"/>
  <c r="G47" i="1"/>
  <c r="B46" i="1"/>
  <c r="E46" i="1" s="1"/>
  <c r="G35" i="1"/>
  <c r="E25" i="1"/>
  <c r="H20" i="1"/>
  <c r="D155" i="1"/>
  <c r="G153" i="1"/>
  <c r="F150" i="1"/>
  <c r="G137" i="1"/>
  <c r="F134" i="1"/>
  <c r="F124" i="1"/>
  <c r="G112" i="1"/>
  <c r="G89" i="1"/>
  <c r="G63" i="1"/>
  <c r="F58" i="1"/>
  <c r="F47" i="1"/>
  <c r="G38" i="1"/>
  <c r="F35" i="1"/>
  <c r="G20" i="1"/>
  <c r="H134" i="1"/>
  <c r="H47" i="1"/>
  <c r="H35" i="1"/>
  <c r="H137" i="1"/>
  <c r="G134" i="1"/>
  <c r="F121" i="1"/>
  <c r="H63" i="1"/>
  <c r="G58" i="1"/>
  <c r="F56" i="1"/>
  <c r="E41" i="1"/>
  <c r="H38" i="1"/>
  <c r="E33" i="1"/>
  <c r="D32" i="1"/>
  <c r="D13" i="1" s="1"/>
  <c r="E14" i="1"/>
  <c r="C155" i="1"/>
  <c r="G90" i="1"/>
  <c r="E47" i="1"/>
  <c r="G33" i="1"/>
  <c r="F13" i="1" l="1"/>
  <c r="H13" i="1"/>
  <c r="G13" i="1"/>
  <c r="E13" i="1"/>
  <c r="D88" i="1"/>
  <c r="G155" i="1"/>
  <c r="E155" i="1"/>
  <c r="F155" i="1"/>
  <c r="H155" i="1"/>
  <c r="G46" i="1"/>
  <c r="F32" i="1"/>
  <c r="G32" i="1"/>
  <c r="H32" i="1"/>
  <c r="E32" i="1"/>
  <c r="B88" i="1"/>
  <c r="B99" i="1" s="1"/>
  <c r="B156" i="1" s="1"/>
  <c r="C88" i="1"/>
  <c r="C99" i="1" s="1"/>
  <c r="C156" i="1" s="1"/>
  <c r="E88" i="1" l="1"/>
  <c r="H88" i="1"/>
  <c r="F88" i="1"/>
  <c r="G88" i="1"/>
  <c r="D99" i="1"/>
  <c r="E99" i="1" l="1"/>
  <c r="D156" i="1"/>
  <c r="H99" i="1"/>
  <c r="F99" i="1"/>
  <c r="G99" i="1"/>
</calcChain>
</file>

<file path=xl/sharedStrings.xml><?xml version="1.0" encoding="utf-8"?>
<sst xmlns="http://schemas.openxmlformats.org/spreadsheetml/2006/main" count="168" uniqueCount="168">
  <si>
    <t>Утвержден</t>
  </si>
  <si>
    <t>Постановлением Администрации</t>
  </si>
  <si>
    <t>городского округа Павловский Посад</t>
  </si>
  <si>
    <t>Московской области</t>
  </si>
  <si>
    <r>
      <rPr>
        <sz val="10"/>
        <color indexed="8"/>
        <rFont val="Arial"/>
      </rPr>
      <t xml:space="preserve">от   21.10.2019  </t>
    </r>
  </si>
  <si>
    <t>№ 1846</t>
  </si>
  <si>
    <t>Отчет об исполнении бюджета  городского округа Павловский Посад Московской области</t>
  </si>
  <si>
    <t>за 9 месяцев 2019 года</t>
  </si>
  <si>
    <t>тыс.руб.</t>
  </si>
  <si>
    <t>Наименование 
показателя</t>
  </si>
  <si>
    <t>Утвержденный план на 2019 год</t>
  </si>
  <si>
    <t>Уточненный план на 2019 год</t>
  </si>
  <si>
    <t>Исполнено за 9 месяцев 2019 года</t>
  </si>
  <si>
    <t>Исполнение ( % )</t>
  </si>
  <si>
    <t>Отклонение (+,-)</t>
  </si>
  <si>
    <t>к утвержден-ному плану года</t>
  </si>
  <si>
    <t>к уточненному плану года</t>
  </si>
  <si>
    <t>к  утвержден-ному плану года</t>
  </si>
  <si>
    <t>к  уточненному плану года</t>
  </si>
  <si>
    <t>1</t>
  </si>
  <si>
    <t>Налоговые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</si>
  <si>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</si>
  <si>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</si>
  <si>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</si>
  <si>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</si>
  <si>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</si>
  <si>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</si>
  <si>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</si>
  <si>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</si>
  <si>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</si>
  <si>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</si>
  <si>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</si>
  <si>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</si>
  <si>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</si>
  <si>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</si>
  <si>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</si>
  <si>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</si>
  <si>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</si>
  <si>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</si>
  <si>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</si>
  <si>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</si>
  <si>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</si>
  <si>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</si>
  <si>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</si>
  <si>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</si>
  <si>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</si>
  <si>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</si>
  <si>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</si>
  <si>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</si>
  <si>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</si>
  <si>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</si>
  <si>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</si>
  <si>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</si>
  <si>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</si>
  <si>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</si>
  <si>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</si>
  <si>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</si>
  <si>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</si>
  <si>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</si>
  <si>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</si>
  <si>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</si>
  <si>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</si>
  <si>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</si>
  <si>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</si>
  <si>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</si>
  <si>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</si>
  <si>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</si>
  <si>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</si>
  <si>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</si>
  <si>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</si>
  <si>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</si>
  <si>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</si>
  <si>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</si>
  <si>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округов</t>
  </si>
  <si>
    <t>Доходы от продажи земельных участков,находящихся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</si>
  <si>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</si>
  <si>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</si>
  <si>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</si>
  <si>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</si>
  <si>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</si>
  <si>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</si>
  <si>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</si>
  <si>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</si>
  <si>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</si>
  <si>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</si>
  <si>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</si>
  <si>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</si>
  <si>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</si>
  <si>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</si>
  <si>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</si>
  <si>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</si>
  <si>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</si>
  <si>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</si>
  <si>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</si>
  <si>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</si>
  <si>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ИТОГО НАЛОГОВЫХ И НЕНАЛОГОВЫХ ДОХОДОВ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</si>
  <si>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</si>
  <si>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</si>
  <si>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</si>
  <si>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</si>
  <si>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</si>
  <si>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</si>
  <si>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</si>
  <si>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</si>
  <si>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</si>
  <si>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</si>
  <si>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ВСЕГО ДОХОДОВ</t>
  </si>
  <si>
    <t>Источники внутреннего финансирования дефицита бюджетов</t>
  </si>
  <si>
    <t>Бюджетные кредиты  от других бюджетов бюджетной системы Российской Федерации</t>
  </si>
  <si>
    <t>Погашение  бюджетных 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</si>
  <si>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 кредитов от других бюджетов 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</si>
  <si>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</si>
  <si>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</si>
  <si>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</si>
  <si>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</si>
  <si>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</si>
  <si>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</si>
  <si>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</si>
  <si>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</si>
  <si>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</si>
  <si>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</si>
  <si>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</si>
  <si>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</si>
  <si>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</si>
  <si>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</si>
  <si>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</si>
  <si>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</si>
  <si>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</si>
  <si>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</si>
  <si>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</si>
  <si>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</si>
  <si>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</si>
  <si>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</si>
  <si>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</si>
  <si>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</si>
  <si>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</si>
  <si>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</si>
  <si>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</si>
  <si>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</si>
  <si>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</si>
  <si>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</si>
  <si>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</si>
  <si>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</si>
  <si>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</si>
  <si>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</si>
  <si>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</si>
  <si>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</si>
  <si>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</si>
  <si>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</si>
  <si>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</si>
  <si>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</si>
  <si>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</si>
  <si>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</si>
  <si>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</si>
  <si>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</si>
  <si>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</si>
  <si>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</si>
  <si>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</si>
  <si>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</si>
  <si>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</si>
  <si>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</si>
  <si>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</si>
  <si>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</t>
  </si>
  <si>
    <t>Результат исполнения бюджета (дефицит/ профицит)</t>
  </si>
  <si>
    <t>Справочно</t>
  </si>
  <si>
    <t>Оплата труда (КОСГУ 211,213)</t>
  </si>
  <si>
    <t>Начальник финансового управления</t>
  </si>
  <si>
    <t>И.М. Хорт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</si>
</sst>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&quot;###,##0.00"/>
    <numFmt numFmtId="165" formatCode="#,##0.0"/>
    <numFmt numFmtId="166" formatCode="0.0"/>
  </numFmts>
  <fonts count="9" x14ac:knownFonts="1">
    <font>
      <sz val="10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10"/>
      <color indexed="8"/>
      <name val="Times New Roman"/>
    </font>
    <font>
      <sz val="10"/>
      <color indexed="8"/>
      <name val="Times New Roman"/>
    </font>
    <font>
      <sz val="12"/>
      <color indexed="8"/>
      <name val="Times New Roman"/>
    </font>
    <font>
      <b/>
      <sz val="8"/>
      <color indexed="8"/>
      <name val="Arial"/>
    </font>
    <font>
      <sz val="12"/>
      <color indexed="8"/>
      <name val="Arial"/>
    </font>
    <font>
      <b/>
      <sz val="12"/>
      <color indexed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40">
    <xf numFmtId="0" fontId="0" fillId="0" borderId="0" xfId="0" applyFill="1" applyProtection="1"/>
    <xf numFmtId="164" fontId="1" fillId="0" borderId="0" xfId="0" applyNumberFormat="1" applyFont="1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0" fontId="0" fillId="0" borderId="1" xfId="0" applyFill="1" applyBorder="1" applyProtection="1"/>
    <xf numFmtId="0" fontId="3" fillId="0" borderId="1" xfId="0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3" fontId="2" fillId="0" borderId="0" xfId="0" applyNumberFormat="1" applyFont="1" applyFill="1" applyProtection="1"/>
    <xf numFmtId="3" fontId="3" fillId="0" borderId="0" xfId="0" applyNumberFormat="1" applyFont="1" applyFill="1" applyAlignment="1" applyProtection="1">
      <alignment horizontal="right"/>
    </xf>
    <xf numFmtId="165" fontId="2" fillId="0" borderId="1" xfId="0" applyNumberFormat="1" applyFont="1" applyFill="1" applyBorder="1" applyProtection="1"/>
    <xf numFmtId="3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Fill="1" applyProtection="1"/>
    <xf numFmtId="0" fontId="5" fillId="0" borderId="0" xfId="0" applyFont="1" applyFill="1" applyProtection="1"/>
    <xf numFmtId="164" fontId="6" fillId="0" borderId="1" xfId="0" applyNumberFormat="1" applyFont="1" applyFill="1" applyBorder="1" applyAlignment="1" applyProtection="1">
      <alignment horizontal="left" wrapText="1"/>
    </xf>
    <xf numFmtId="164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3" fontId="0" fillId="0" borderId="1" xfId="0" applyNumberFormat="1" applyFill="1" applyBorder="1" applyAlignment="1" applyProtection="1">
      <alignment horizontal="right" wrapText="1"/>
    </xf>
    <xf numFmtId="3" fontId="0" fillId="0" borderId="1" xfId="0" applyNumberFormat="1" applyFill="1" applyBorder="1" applyProtection="1"/>
    <xf numFmtId="0" fontId="7" fillId="0" borderId="1" xfId="0" applyFont="1" applyFill="1" applyBorder="1" applyProtection="1"/>
    <xf numFmtId="3" fontId="1" fillId="0" borderId="0" xfId="0" applyNumberFormat="1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0" fillId="0" borderId="1" xfId="0" applyNumberFormat="1" applyFill="1" applyBorder="1" applyAlignment="1" applyProtection="1">
      <alignment horizontal="right"/>
    </xf>
    <xf numFmtId="166" fontId="4" fillId="0" borderId="0" xfId="0" applyNumberFormat="1" applyFont="1" applyFill="1" applyAlignment="1" applyProtection="1">
      <alignment horizontal="center" vertical="top"/>
    </xf>
    <xf numFmtId="3" fontId="0" fillId="0" borderId="0" xfId="0" applyNumberFormat="1" applyFill="1" applyProtection="1"/>
    <xf numFmtId="0" fontId="8" fillId="0" borderId="0" xfId="0" applyFont="1" applyFill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tabSelected="1" showRuler="0" zoomScale="115" zoomScaleNormal="115" zoomScalePageLayoutView="115" workbookViewId="0">
      <selection activeCell="I7" sqref="I7"/>
    </sheetView>
  </sheetViews>
  <sheetFormatPr defaultRowHeight="12.75" customHeight="1" x14ac:dyDescent="0.2"/>
  <cols>
    <col min="1" max="1" width="35.140625" customWidth="1"/>
    <col min="2" max="3" width="17.5703125" style="33" customWidth="1"/>
    <col min="4" max="4" width="17.5703125" customWidth="1"/>
    <col min="5" max="6" width="13.7109375" style="10" customWidth="1"/>
    <col min="7" max="7" width="13.7109375" style="11" customWidth="1"/>
    <col min="8" max="8" width="14.28515625" style="11" customWidth="1"/>
  </cols>
  <sheetData>
    <row r="1" spans="1:8" ht="12.75" customHeight="1" x14ac:dyDescent="0.2">
      <c r="A1" s="2"/>
      <c r="B1"/>
      <c r="C1"/>
      <c r="F1" s="18" t="s">
        <v>0</v>
      </c>
    </row>
    <row r="2" spans="1:8" ht="12.75" customHeight="1" x14ac:dyDescent="0.2">
      <c r="A2" s="1"/>
      <c r="B2"/>
      <c r="C2"/>
      <c r="F2" s="18" t="s">
        <v>1</v>
      </c>
    </row>
    <row r="3" spans="1:8" ht="12.75" customHeight="1" x14ac:dyDescent="0.2">
      <c r="A3" s="1"/>
      <c r="B3"/>
      <c r="C3"/>
      <c r="F3" s="18" t="s">
        <v>2</v>
      </c>
    </row>
    <row r="4" spans="1:8" ht="12.75" customHeight="1" x14ac:dyDescent="0.2">
      <c r="A4" s="1"/>
      <c r="B4"/>
      <c r="C4"/>
      <c r="F4" s="18" t="s">
        <v>3</v>
      </c>
    </row>
    <row r="5" spans="1:8" ht="25.5" customHeight="1" x14ac:dyDescent="0.2">
      <c r="A5" s="1"/>
      <c r="B5"/>
      <c r="C5"/>
      <c r="F5" s="18" t="s">
        <v>4</v>
      </c>
      <c r="G5" s="11" t="s">
        <v>5</v>
      </c>
    </row>
    <row r="6" spans="1:8" ht="12.75" customHeight="1" x14ac:dyDescent="0.2">
      <c r="A6" s="1"/>
      <c r="B6"/>
      <c r="C6"/>
    </row>
    <row r="7" spans="1:8" s="19" customFormat="1" ht="15.75" customHeight="1" x14ac:dyDescent="0.25">
      <c r="A7" s="34" t="s">
        <v>6</v>
      </c>
      <c r="B7" s="34"/>
      <c r="C7" s="34"/>
      <c r="D7" s="34"/>
      <c r="E7" s="34"/>
      <c r="F7" s="34"/>
      <c r="G7" s="34"/>
      <c r="H7" s="34"/>
    </row>
    <row r="8" spans="1:8" s="19" customFormat="1" ht="15.75" customHeight="1" x14ac:dyDescent="0.25">
      <c r="A8" s="34" t="s">
        <v>7</v>
      </c>
      <c r="B8" s="34"/>
      <c r="C8" s="34"/>
      <c r="D8" s="34"/>
      <c r="E8" s="34"/>
      <c r="F8" s="34"/>
      <c r="G8" s="34"/>
      <c r="H8" s="34"/>
    </row>
    <row r="9" spans="1:8" ht="12.75" customHeight="1" x14ac:dyDescent="0.2">
      <c r="A9" s="3"/>
      <c r="B9" s="28"/>
      <c r="C9" s="28"/>
      <c r="H9" s="12" t="s">
        <v>8</v>
      </c>
    </row>
    <row r="10" spans="1:8" ht="12.75" customHeight="1" x14ac:dyDescent="0.2">
      <c r="A10" s="35" t="s">
        <v>9</v>
      </c>
      <c r="B10" s="39" t="s">
        <v>10</v>
      </c>
      <c r="C10" s="35" t="s">
        <v>11</v>
      </c>
      <c r="D10" s="35" t="s">
        <v>12</v>
      </c>
      <c r="E10" s="37" t="s">
        <v>13</v>
      </c>
      <c r="F10" s="37"/>
      <c r="G10" s="38" t="s">
        <v>14</v>
      </c>
      <c r="H10" s="38"/>
    </row>
    <row r="11" spans="1:8" ht="38.25" customHeight="1" x14ac:dyDescent="0.2">
      <c r="A11" s="36"/>
      <c r="B11" s="39"/>
      <c r="C11" s="35"/>
      <c r="D11" s="35"/>
      <c r="E11" s="5" t="s">
        <v>15</v>
      </c>
      <c r="F11" s="5" t="s">
        <v>16</v>
      </c>
      <c r="G11" s="8" t="s">
        <v>17</v>
      </c>
      <c r="H11" s="8" t="s">
        <v>18</v>
      </c>
    </row>
    <row r="12" spans="1:8" ht="12.75" customHeight="1" x14ac:dyDescent="0.2">
      <c r="A12" s="6" t="s">
        <v>19</v>
      </c>
      <c r="B12" s="29">
        <v>2</v>
      </c>
      <c r="C12" s="29">
        <v>3</v>
      </c>
      <c r="D12" s="7">
        <v>4</v>
      </c>
      <c r="E12" s="7">
        <v>5</v>
      </c>
      <c r="F12" s="7">
        <v>6</v>
      </c>
      <c r="G12" s="9">
        <v>7</v>
      </c>
      <c r="H12" s="9">
        <v>8</v>
      </c>
    </row>
    <row r="13" spans="1:8" ht="12.75" customHeight="1" x14ac:dyDescent="0.2">
      <c r="A13" s="20" t="s">
        <v>20</v>
      </c>
      <c r="B13" s="30">
        <f>SUM(B14+B20+B25+B32+B38+B41)</f>
        <v>1586619</v>
      </c>
      <c r="C13" s="30">
        <f>SUM(C14+C20+C25+C32+C38+C41)</f>
        <v>1586619</v>
      </c>
      <c r="D13" s="30">
        <f>SUM(D14+D20+D25+D32+D38+D41)</f>
        <v>1140191</v>
      </c>
      <c r="E13" s="13">
        <f t="shared" ref="E13:E18" si="0">D13/B13*100</f>
        <v>71.862936218462025</v>
      </c>
      <c r="F13" s="13">
        <f t="shared" ref="F13:F18" si="1">D13/C13*100</f>
        <v>71.862936218462025</v>
      </c>
      <c r="G13" s="14">
        <f t="shared" ref="G13:G44" si="2">D13-B13</f>
        <v>-446428</v>
      </c>
      <c r="H13" s="14">
        <f t="shared" ref="H13:H44" si="3">D13-C13</f>
        <v>-446428</v>
      </c>
    </row>
    <row r="14" spans="1:8" ht="12.75" customHeight="1" x14ac:dyDescent="0.2">
      <c r="A14" s="20" t="s">
        <v>21</v>
      </c>
      <c r="B14" s="30">
        <f>SUM(B15:B18)</f>
        <v>1154100</v>
      </c>
      <c r="C14" s="30">
        <f>SUM(C15:C18)</f>
        <v>1154100</v>
      </c>
      <c r="D14" s="30">
        <f>SUM(D15:D19)</f>
        <v>880996</v>
      </c>
      <c r="E14" s="13">
        <f t="shared" si="0"/>
        <v>76.336192704271724</v>
      </c>
      <c r="F14" s="13">
        <f t="shared" si="1"/>
        <v>76.336192704271724</v>
      </c>
      <c r="G14" s="14">
        <f t="shared" si="2"/>
        <v>-273104</v>
      </c>
      <c r="H14" s="14">
        <f t="shared" si="3"/>
        <v>-273104</v>
      </c>
    </row>
    <row r="15" spans="1:8" ht="68.25" customHeight="1" x14ac:dyDescent="0.2">
      <c r="A15" s="21" t="s">
        <v>22</v>
      </c>
      <c r="B15" s="25">
        <v>1071756</v>
      </c>
      <c r="C15" s="25">
        <v>1071756</v>
      </c>
      <c r="D15" s="26">
        <v>810732</v>
      </c>
      <c r="E15" s="13">
        <f t="shared" si="0"/>
        <v>75.645202826016373</v>
      </c>
      <c r="F15" s="13">
        <f t="shared" si="1"/>
        <v>75.645202826016373</v>
      </c>
      <c r="G15" s="14">
        <f t="shared" si="2"/>
        <v>-261024</v>
      </c>
      <c r="H15" s="14">
        <f t="shared" si="3"/>
        <v>-261024</v>
      </c>
    </row>
    <row r="16" spans="1:8" ht="102.75" customHeight="1" x14ac:dyDescent="0.2">
      <c r="A16" s="21" t="s">
        <v>23</v>
      </c>
      <c r="B16" s="25">
        <v>4258</v>
      </c>
      <c r="C16" s="25">
        <v>4258</v>
      </c>
      <c r="D16" s="26">
        <v>4577</v>
      </c>
      <c r="E16" s="13">
        <f t="shared" si="0"/>
        <v>107.49178017848755</v>
      </c>
      <c r="F16" s="13">
        <f t="shared" si="1"/>
        <v>107.49178017848755</v>
      </c>
      <c r="G16" s="14">
        <f t="shared" si="2"/>
        <v>319</v>
      </c>
      <c r="H16" s="14">
        <f t="shared" si="3"/>
        <v>319</v>
      </c>
    </row>
    <row r="17" spans="1:8" ht="45" customHeight="1" x14ac:dyDescent="0.2">
      <c r="A17" s="21" t="s">
        <v>24</v>
      </c>
      <c r="B17" s="25">
        <v>28875</v>
      </c>
      <c r="C17" s="25">
        <v>28875</v>
      </c>
      <c r="D17" s="26">
        <v>29132</v>
      </c>
      <c r="E17" s="13">
        <f t="shared" si="0"/>
        <v>100.89004329004329</v>
      </c>
      <c r="F17" s="13">
        <f t="shared" si="1"/>
        <v>100.89004329004329</v>
      </c>
      <c r="G17" s="14">
        <f t="shared" si="2"/>
        <v>257</v>
      </c>
      <c r="H17" s="14">
        <f t="shared" si="3"/>
        <v>257</v>
      </c>
    </row>
    <row r="18" spans="1:8" ht="90" customHeight="1" x14ac:dyDescent="0.2">
      <c r="A18" s="21" t="s">
        <v>25</v>
      </c>
      <c r="B18" s="25">
        <v>49211</v>
      </c>
      <c r="C18" s="25">
        <v>49211</v>
      </c>
      <c r="D18" s="26">
        <v>36554</v>
      </c>
      <c r="E18" s="13">
        <f t="shared" si="0"/>
        <v>74.280140618967309</v>
      </c>
      <c r="F18" s="13">
        <f t="shared" si="1"/>
        <v>74.280140618967309</v>
      </c>
      <c r="G18" s="14">
        <f t="shared" si="2"/>
        <v>-12657</v>
      </c>
      <c r="H18" s="14">
        <f t="shared" si="3"/>
        <v>-12657</v>
      </c>
    </row>
    <row r="19" spans="1:8" ht="56.25" customHeight="1" x14ac:dyDescent="0.2">
      <c r="A19" s="21" t="s">
        <v>26</v>
      </c>
      <c r="B19" s="25">
        <v>0</v>
      </c>
      <c r="C19" s="25">
        <v>0</v>
      </c>
      <c r="D19" s="26">
        <v>1</v>
      </c>
      <c r="E19" s="13"/>
      <c r="F19" s="13"/>
      <c r="G19" s="14">
        <f t="shared" si="2"/>
        <v>1</v>
      </c>
      <c r="H19" s="14">
        <f t="shared" si="3"/>
        <v>1</v>
      </c>
    </row>
    <row r="20" spans="1:8" ht="33.75" customHeight="1" x14ac:dyDescent="0.2">
      <c r="A20" s="20" t="s">
        <v>27</v>
      </c>
      <c r="B20" s="30">
        <f>SUM(B21:B24)</f>
        <v>61781</v>
      </c>
      <c r="C20" s="30">
        <f>SUM(C21:C24)</f>
        <v>61781</v>
      </c>
      <c r="D20" s="30">
        <f>SUM(D21:D24)</f>
        <v>50458</v>
      </c>
      <c r="E20" s="13">
        <f t="shared" ref="E20:E27" si="4">D20/B20*100</f>
        <v>81.672358815817162</v>
      </c>
      <c r="F20" s="13">
        <f t="shared" ref="F20:F27" si="5">D20/C20*100</f>
        <v>81.672358815817162</v>
      </c>
      <c r="G20" s="14">
        <f t="shared" si="2"/>
        <v>-11323</v>
      </c>
      <c r="H20" s="14">
        <f t="shared" si="3"/>
        <v>-11323</v>
      </c>
    </row>
    <row r="21" spans="1:8" ht="68.25" customHeight="1" x14ac:dyDescent="0.2">
      <c r="A21" s="21" t="s">
        <v>28</v>
      </c>
      <c r="B21" s="25">
        <v>22403</v>
      </c>
      <c r="C21" s="25">
        <v>22403</v>
      </c>
      <c r="D21" s="26">
        <v>22841</v>
      </c>
      <c r="E21" s="13">
        <f t="shared" si="4"/>
        <v>101.95509529973666</v>
      </c>
      <c r="F21" s="13">
        <f t="shared" si="5"/>
        <v>101.95509529973666</v>
      </c>
      <c r="G21" s="14">
        <f t="shared" si="2"/>
        <v>438</v>
      </c>
      <c r="H21" s="14">
        <f t="shared" si="3"/>
        <v>438</v>
      </c>
    </row>
    <row r="22" spans="1:8" ht="81.75" customHeight="1" x14ac:dyDescent="0.2">
      <c r="A22" s="21" t="s">
        <v>29</v>
      </c>
      <c r="B22" s="25">
        <v>157</v>
      </c>
      <c r="C22" s="25">
        <v>157</v>
      </c>
      <c r="D22" s="26">
        <v>174</v>
      </c>
      <c r="E22" s="13">
        <f t="shared" si="4"/>
        <v>110.828025477707</v>
      </c>
      <c r="F22" s="13">
        <f t="shared" si="5"/>
        <v>110.828025477707</v>
      </c>
      <c r="G22" s="14">
        <f t="shared" si="2"/>
        <v>17</v>
      </c>
      <c r="H22" s="14">
        <f t="shared" si="3"/>
        <v>17</v>
      </c>
    </row>
    <row r="23" spans="1:8" ht="67.5" customHeight="1" x14ac:dyDescent="0.2">
      <c r="A23" s="21" t="s">
        <v>30</v>
      </c>
      <c r="B23" s="25">
        <v>43387</v>
      </c>
      <c r="C23" s="25">
        <v>43387</v>
      </c>
      <c r="D23" s="26">
        <v>31306</v>
      </c>
      <c r="E23" s="13">
        <f t="shared" si="4"/>
        <v>72.155253877889692</v>
      </c>
      <c r="F23" s="13">
        <f t="shared" si="5"/>
        <v>72.155253877889692</v>
      </c>
      <c r="G23" s="14">
        <f t="shared" si="2"/>
        <v>-12081</v>
      </c>
      <c r="H23" s="14">
        <f t="shared" si="3"/>
        <v>-12081</v>
      </c>
    </row>
    <row r="24" spans="1:8" ht="66.75" customHeight="1" x14ac:dyDescent="0.2">
      <c r="A24" s="21" t="s">
        <v>31</v>
      </c>
      <c r="B24" s="25">
        <v>-4166</v>
      </c>
      <c r="C24" s="25">
        <v>-4166</v>
      </c>
      <c r="D24" s="26">
        <v>-3863</v>
      </c>
      <c r="E24" s="13">
        <f t="shared" si="4"/>
        <v>92.726836293807011</v>
      </c>
      <c r="F24" s="13">
        <f t="shared" si="5"/>
        <v>92.726836293807011</v>
      </c>
      <c r="G24" s="14">
        <f t="shared" si="2"/>
        <v>303</v>
      </c>
      <c r="H24" s="14">
        <f t="shared" si="3"/>
        <v>303</v>
      </c>
    </row>
    <row r="25" spans="1:8" ht="12.75" customHeight="1" x14ac:dyDescent="0.2">
      <c r="A25" s="20" t="s">
        <v>32</v>
      </c>
      <c r="B25" s="30">
        <f>SUM(B26:B31)</f>
        <v>131465</v>
      </c>
      <c r="C25" s="30">
        <f>SUM(C26:C31)</f>
        <v>131465</v>
      </c>
      <c r="D25" s="30">
        <f>SUM(D26:D31)</f>
        <v>101657</v>
      </c>
      <c r="E25" s="13">
        <f t="shared" si="4"/>
        <v>77.32628456243107</v>
      </c>
      <c r="F25" s="13">
        <f t="shared" si="5"/>
        <v>77.32628456243107</v>
      </c>
      <c r="G25" s="14">
        <f t="shared" si="2"/>
        <v>-29808</v>
      </c>
      <c r="H25" s="14">
        <f t="shared" si="3"/>
        <v>-29808</v>
      </c>
    </row>
    <row r="26" spans="1:8" ht="46.5" customHeight="1" x14ac:dyDescent="0.2">
      <c r="A26" s="21" t="s">
        <v>33</v>
      </c>
      <c r="B26" s="25">
        <v>77533</v>
      </c>
      <c r="C26" s="25">
        <v>77533</v>
      </c>
      <c r="D26" s="26">
        <v>57391</v>
      </c>
      <c r="E26" s="13">
        <f t="shared" si="4"/>
        <v>74.021384442753416</v>
      </c>
      <c r="F26" s="13">
        <f t="shared" si="5"/>
        <v>74.021384442753416</v>
      </c>
      <c r="G26" s="14">
        <f t="shared" si="2"/>
        <v>-20142</v>
      </c>
      <c r="H26" s="14">
        <f t="shared" si="3"/>
        <v>-20142</v>
      </c>
    </row>
    <row r="27" spans="1:8" ht="45" customHeight="1" x14ac:dyDescent="0.2">
      <c r="A27" s="21" t="s">
        <v>34</v>
      </c>
      <c r="B27" s="25">
        <v>14768</v>
      </c>
      <c r="C27" s="25">
        <v>14768</v>
      </c>
      <c r="D27" s="26">
        <v>14576</v>
      </c>
      <c r="E27" s="13">
        <f t="shared" si="4"/>
        <v>98.699891657638133</v>
      </c>
      <c r="F27" s="13">
        <f t="shared" si="5"/>
        <v>98.699891657638133</v>
      </c>
      <c r="G27" s="14">
        <f t="shared" si="2"/>
        <v>-192</v>
      </c>
      <c r="H27" s="14">
        <f t="shared" si="3"/>
        <v>-192</v>
      </c>
    </row>
    <row r="28" spans="1:8" ht="45" customHeight="1" x14ac:dyDescent="0.2">
      <c r="A28" s="21" t="s">
        <v>35</v>
      </c>
      <c r="B28" s="25">
        <v>0</v>
      </c>
      <c r="C28" s="25">
        <v>0</v>
      </c>
      <c r="D28" s="26">
        <v>-1</v>
      </c>
      <c r="E28" s="13"/>
      <c r="F28" s="13"/>
      <c r="G28" s="14">
        <f t="shared" si="2"/>
        <v>-1</v>
      </c>
      <c r="H28" s="14">
        <f t="shared" si="3"/>
        <v>-1</v>
      </c>
    </row>
    <row r="29" spans="1:8" ht="22.5" customHeight="1" x14ac:dyDescent="0.2">
      <c r="A29" s="21" t="s">
        <v>36</v>
      </c>
      <c r="B29" s="25">
        <v>25274</v>
      </c>
      <c r="C29" s="25">
        <v>25274</v>
      </c>
      <c r="D29" s="26">
        <v>20252</v>
      </c>
      <c r="E29" s="13">
        <f t="shared" ref="E29:E58" si="6">D29/B29*100</f>
        <v>80.129777637097405</v>
      </c>
      <c r="F29" s="13">
        <f t="shared" ref="F29:F58" si="7">D29/C29*100</f>
        <v>80.129777637097405</v>
      </c>
      <c r="G29" s="14">
        <f t="shared" si="2"/>
        <v>-5022</v>
      </c>
      <c r="H29" s="14">
        <f t="shared" si="3"/>
        <v>-5022</v>
      </c>
    </row>
    <row r="30" spans="1:8" ht="12.75" customHeight="1" x14ac:dyDescent="0.2">
      <c r="A30" s="21" t="s">
        <v>37</v>
      </c>
      <c r="B30" s="25">
        <v>266</v>
      </c>
      <c r="C30" s="25">
        <v>266</v>
      </c>
      <c r="D30" s="26">
        <v>266</v>
      </c>
      <c r="E30" s="13">
        <f t="shared" si="6"/>
        <v>100</v>
      </c>
      <c r="F30" s="13">
        <f t="shared" si="7"/>
        <v>100</v>
      </c>
      <c r="G30" s="14">
        <f t="shared" si="2"/>
        <v>0</v>
      </c>
      <c r="H30" s="14">
        <f t="shared" si="3"/>
        <v>0</v>
      </c>
    </row>
    <row r="31" spans="1:8" ht="33.75" customHeight="1" x14ac:dyDescent="0.2">
      <c r="A31" s="21" t="s">
        <v>38</v>
      </c>
      <c r="B31" s="25">
        <v>13624</v>
      </c>
      <c r="C31" s="25">
        <v>13624</v>
      </c>
      <c r="D31" s="26">
        <v>9173</v>
      </c>
      <c r="E31" s="13">
        <f t="shared" si="6"/>
        <v>67.32971227246037</v>
      </c>
      <c r="F31" s="13">
        <f t="shared" si="7"/>
        <v>67.32971227246037</v>
      </c>
      <c r="G31" s="14">
        <f t="shared" si="2"/>
        <v>-4451</v>
      </c>
      <c r="H31" s="14">
        <f t="shared" si="3"/>
        <v>-4451</v>
      </c>
    </row>
    <row r="32" spans="1:8" ht="12.75" customHeight="1" x14ac:dyDescent="0.2">
      <c r="A32" s="20" t="s">
        <v>39</v>
      </c>
      <c r="B32" s="30">
        <f>SUM(B33+B35)</f>
        <v>224085</v>
      </c>
      <c r="C32" s="30">
        <f>SUM(C33+C35)</f>
        <v>224085</v>
      </c>
      <c r="D32" s="30">
        <f>SUM(D33+D35)</f>
        <v>97487</v>
      </c>
      <c r="E32" s="13">
        <f t="shared" si="6"/>
        <v>43.504473748800677</v>
      </c>
      <c r="F32" s="13">
        <f t="shared" si="7"/>
        <v>43.504473748800677</v>
      </c>
      <c r="G32" s="14">
        <f t="shared" si="2"/>
        <v>-126598</v>
      </c>
      <c r="H32" s="14">
        <f t="shared" si="3"/>
        <v>-126598</v>
      </c>
    </row>
    <row r="33" spans="1:8" ht="12.75" customHeight="1" x14ac:dyDescent="0.2">
      <c r="A33" s="22" t="s">
        <v>40</v>
      </c>
      <c r="B33" s="25">
        <f>SUM(B34)</f>
        <v>39914</v>
      </c>
      <c r="C33" s="25">
        <f>SUM(C34)</f>
        <v>39914</v>
      </c>
      <c r="D33" s="25">
        <f>SUM(D34)</f>
        <v>10032</v>
      </c>
      <c r="E33" s="13">
        <f t="shared" si="6"/>
        <v>25.134038182091494</v>
      </c>
      <c r="F33" s="13">
        <f t="shared" si="7"/>
        <v>25.134038182091494</v>
      </c>
      <c r="G33" s="14">
        <f t="shared" si="2"/>
        <v>-29882</v>
      </c>
      <c r="H33" s="14">
        <f t="shared" si="3"/>
        <v>-29882</v>
      </c>
    </row>
    <row r="34" spans="1:8" ht="45" customHeight="1" x14ac:dyDescent="0.2">
      <c r="A34" s="21" t="s">
        <v>41</v>
      </c>
      <c r="B34" s="25">
        <v>39914</v>
      </c>
      <c r="C34" s="25">
        <v>39914</v>
      </c>
      <c r="D34" s="26">
        <v>10032</v>
      </c>
      <c r="E34" s="13">
        <f t="shared" si="6"/>
        <v>25.134038182091494</v>
      </c>
      <c r="F34" s="13">
        <f t="shared" si="7"/>
        <v>25.134038182091494</v>
      </c>
      <c r="G34" s="14">
        <f t="shared" si="2"/>
        <v>-29882</v>
      </c>
      <c r="H34" s="14">
        <f t="shared" si="3"/>
        <v>-29882</v>
      </c>
    </row>
    <row r="35" spans="1:8" ht="12.75" customHeight="1" x14ac:dyDescent="0.2">
      <c r="A35" s="21" t="s">
        <v>42</v>
      </c>
      <c r="B35" s="25">
        <f>SUM(B36:B37)</f>
        <v>184171</v>
      </c>
      <c r="C35" s="25">
        <v>184171</v>
      </c>
      <c r="D35" s="25">
        <f>SUM(D36:D37)</f>
        <v>87455</v>
      </c>
      <c r="E35" s="13">
        <f t="shared" si="6"/>
        <v>47.485760516042156</v>
      </c>
      <c r="F35" s="13">
        <f t="shared" si="7"/>
        <v>47.485760516042156</v>
      </c>
      <c r="G35" s="14">
        <f t="shared" si="2"/>
        <v>-96716</v>
      </c>
      <c r="H35" s="14">
        <f t="shared" si="3"/>
        <v>-96716</v>
      </c>
    </row>
    <row r="36" spans="1:8" ht="36.75" customHeight="1" x14ac:dyDescent="0.2">
      <c r="A36" s="23" t="s">
        <v>43</v>
      </c>
      <c r="B36" s="25">
        <v>70701</v>
      </c>
      <c r="C36" s="25">
        <v>70701</v>
      </c>
      <c r="D36" s="26">
        <v>53901</v>
      </c>
      <c r="E36" s="13">
        <f t="shared" si="6"/>
        <v>76.237959859125056</v>
      </c>
      <c r="F36" s="13">
        <f t="shared" si="7"/>
        <v>76.237959859125056</v>
      </c>
      <c r="G36" s="14">
        <f t="shared" si="2"/>
        <v>-16800</v>
      </c>
      <c r="H36" s="14">
        <f t="shared" si="3"/>
        <v>-16800</v>
      </c>
    </row>
    <row r="37" spans="1:8" ht="35.25" customHeight="1" x14ac:dyDescent="0.2">
      <c r="A37" s="21" t="s">
        <v>44</v>
      </c>
      <c r="B37" s="25">
        <v>113470</v>
      </c>
      <c r="C37" s="25">
        <v>113470</v>
      </c>
      <c r="D37" s="26">
        <v>33554</v>
      </c>
      <c r="E37" s="13">
        <f t="shared" si="6"/>
        <v>29.570811668282364</v>
      </c>
      <c r="F37" s="13">
        <f t="shared" si="7"/>
        <v>29.570811668282364</v>
      </c>
      <c r="G37" s="14">
        <f t="shared" si="2"/>
        <v>-79916</v>
      </c>
      <c r="H37" s="14">
        <f t="shared" si="3"/>
        <v>-79916</v>
      </c>
    </row>
    <row r="38" spans="1:8" ht="12.75" customHeight="1" x14ac:dyDescent="0.2">
      <c r="A38" s="20" t="s">
        <v>45</v>
      </c>
      <c r="B38" s="30">
        <f>SUM(B39:B40)</f>
        <v>14997</v>
      </c>
      <c r="C38" s="30">
        <f>SUM(C39:C40)</f>
        <v>14997</v>
      </c>
      <c r="D38" s="30">
        <f>SUM(D39:D40)</f>
        <v>9402</v>
      </c>
      <c r="E38" s="13">
        <f t="shared" si="6"/>
        <v>62.692538507701542</v>
      </c>
      <c r="F38" s="13">
        <f t="shared" si="7"/>
        <v>62.692538507701542</v>
      </c>
      <c r="G38" s="14">
        <f t="shared" si="2"/>
        <v>-5595</v>
      </c>
      <c r="H38" s="14">
        <f t="shared" si="3"/>
        <v>-5595</v>
      </c>
    </row>
    <row r="39" spans="1:8" ht="46.5" customHeight="1" x14ac:dyDescent="0.2">
      <c r="A39" s="21" t="s">
        <v>46</v>
      </c>
      <c r="B39" s="25">
        <v>14912</v>
      </c>
      <c r="C39" s="25">
        <v>14912</v>
      </c>
      <c r="D39" s="26">
        <v>9357</v>
      </c>
      <c r="E39" s="13">
        <f t="shared" si="6"/>
        <v>62.748122317596568</v>
      </c>
      <c r="F39" s="13">
        <f t="shared" si="7"/>
        <v>62.748122317596568</v>
      </c>
      <c r="G39" s="14">
        <f t="shared" si="2"/>
        <v>-5555</v>
      </c>
      <c r="H39" s="14">
        <f t="shared" si="3"/>
        <v>-5555</v>
      </c>
    </row>
    <row r="40" spans="1:8" ht="33.75" customHeight="1" x14ac:dyDescent="0.2">
      <c r="A40" s="21" t="s">
        <v>47</v>
      </c>
      <c r="B40" s="25">
        <v>85</v>
      </c>
      <c r="C40" s="25">
        <v>85</v>
      </c>
      <c r="D40" s="26">
        <v>45</v>
      </c>
      <c r="E40" s="13">
        <f t="shared" si="6"/>
        <v>52.941176470588239</v>
      </c>
      <c r="F40" s="13">
        <f t="shared" si="7"/>
        <v>52.941176470588239</v>
      </c>
      <c r="G40" s="14">
        <f t="shared" si="2"/>
        <v>-40</v>
      </c>
      <c r="H40" s="14">
        <f t="shared" si="3"/>
        <v>-40</v>
      </c>
    </row>
    <row r="41" spans="1:8" ht="33.75" customHeight="1" x14ac:dyDescent="0.2">
      <c r="A41" s="20" t="s">
        <v>48</v>
      </c>
      <c r="B41" s="30">
        <f>SUM(B42:B45)</f>
        <v>191</v>
      </c>
      <c r="C41" s="30">
        <f>SUM(C42:C45)</f>
        <v>191</v>
      </c>
      <c r="D41" s="30">
        <f>SUM(D42:D45)</f>
        <v>191</v>
      </c>
      <c r="E41" s="13">
        <f t="shared" si="6"/>
        <v>100</v>
      </c>
      <c r="F41" s="13">
        <f t="shared" si="7"/>
        <v>100</v>
      </c>
      <c r="G41" s="14">
        <f t="shared" si="2"/>
        <v>0</v>
      </c>
      <c r="H41" s="14">
        <f t="shared" si="3"/>
        <v>0</v>
      </c>
    </row>
    <row r="42" spans="1:8" ht="45" customHeight="1" x14ac:dyDescent="0.2">
      <c r="A42" s="21" t="s">
        <v>49</v>
      </c>
      <c r="B42" s="25">
        <v>63</v>
      </c>
      <c r="C42" s="25">
        <v>63</v>
      </c>
      <c r="D42" s="26">
        <v>63</v>
      </c>
      <c r="E42" s="13">
        <f t="shared" si="6"/>
        <v>100</v>
      </c>
      <c r="F42" s="13">
        <f t="shared" si="7"/>
        <v>100</v>
      </c>
      <c r="G42" s="14">
        <f t="shared" si="2"/>
        <v>0</v>
      </c>
      <c r="H42" s="14">
        <f t="shared" si="3"/>
        <v>0</v>
      </c>
    </row>
    <row r="43" spans="1:8" ht="12.75" customHeight="1" x14ac:dyDescent="0.2">
      <c r="A43" s="21" t="s">
        <v>50</v>
      </c>
      <c r="B43" s="25">
        <v>30</v>
      </c>
      <c r="C43" s="25">
        <v>30</v>
      </c>
      <c r="D43" s="26">
        <v>30</v>
      </c>
      <c r="E43" s="13">
        <f t="shared" si="6"/>
        <v>100</v>
      </c>
      <c r="F43" s="13">
        <f t="shared" si="7"/>
        <v>100</v>
      </c>
      <c r="G43" s="14">
        <f t="shared" si="2"/>
        <v>0</v>
      </c>
      <c r="H43" s="14">
        <f t="shared" si="3"/>
        <v>0</v>
      </c>
    </row>
    <row r="44" spans="1:8" ht="67.5" customHeight="1" x14ac:dyDescent="0.2">
      <c r="A44" s="21" t="s">
        <v>51</v>
      </c>
      <c r="B44" s="25">
        <v>14</v>
      </c>
      <c r="C44" s="25">
        <v>14</v>
      </c>
      <c r="D44" s="26">
        <v>14</v>
      </c>
      <c r="E44" s="13">
        <f t="shared" si="6"/>
        <v>100</v>
      </c>
      <c r="F44" s="13">
        <f t="shared" si="7"/>
        <v>100</v>
      </c>
      <c r="G44" s="14">
        <f t="shared" si="2"/>
        <v>0</v>
      </c>
      <c r="H44" s="14">
        <f t="shared" si="3"/>
        <v>0</v>
      </c>
    </row>
    <row r="45" spans="1:8" ht="33.75" customHeight="1" x14ac:dyDescent="0.2">
      <c r="A45" s="21" t="s">
        <v>52</v>
      </c>
      <c r="B45" s="25">
        <v>84</v>
      </c>
      <c r="C45" s="25">
        <v>84</v>
      </c>
      <c r="D45" s="26">
        <v>84</v>
      </c>
      <c r="E45" s="13">
        <f t="shared" si="6"/>
        <v>100</v>
      </c>
      <c r="F45" s="13">
        <f t="shared" si="7"/>
        <v>100</v>
      </c>
      <c r="G45" s="14">
        <f t="shared" ref="G45:G76" si="8">D45-B45</f>
        <v>0</v>
      </c>
      <c r="H45" s="14">
        <f t="shared" ref="H45:H76" si="9">D45-C45</f>
        <v>0</v>
      </c>
    </row>
    <row r="46" spans="1:8" ht="12.75" customHeight="1" x14ac:dyDescent="0.2">
      <c r="A46" s="20" t="s">
        <v>53</v>
      </c>
      <c r="B46" s="30">
        <f>SUM(B47+B56+B58+B63+B69+B86)</f>
        <v>457145</v>
      </c>
      <c r="C46" s="30">
        <f>SUM(C47+C56+C58+C63+C69+C86)</f>
        <v>457145</v>
      </c>
      <c r="D46" s="30">
        <f>SUM(D47+D56+D58+D63+D69+D86)</f>
        <v>394382</v>
      </c>
      <c r="E46" s="13">
        <f t="shared" si="6"/>
        <v>86.270658106290128</v>
      </c>
      <c r="F46" s="13">
        <f t="shared" si="7"/>
        <v>86.270658106290128</v>
      </c>
      <c r="G46" s="14">
        <f t="shared" si="8"/>
        <v>-62763</v>
      </c>
      <c r="H46" s="14">
        <f t="shared" si="9"/>
        <v>-62763</v>
      </c>
    </row>
    <row r="47" spans="1:8" ht="35.25" customHeight="1" x14ac:dyDescent="0.2">
      <c r="A47" s="20" t="s">
        <v>54</v>
      </c>
      <c r="B47" s="30">
        <f>SUM(B48+B49+B54+B55)</f>
        <v>110349</v>
      </c>
      <c r="C47" s="30">
        <f>SUM(C48+C49+C53+C54+C55)</f>
        <v>110349</v>
      </c>
      <c r="D47" s="30">
        <f>SUM(D48+D49+D53+D54+D55)</f>
        <v>81461</v>
      </c>
      <c r="E47" s="13">
        <f t="shared" si="6"/>
        <v>73.821239884366875</v>
      </c>
      <c r="F47" s="13">
        <f t="shared" si="7"/>
        <v>73.821239884366875</v>
      </c>
      <c r="G47" s="14">
        <f t="shared" si="8"/>
        <v>-28888</v>
      </c>
      <c r="H47" s="14">
        <f t="shared" si="9"/>
        <v>-28888</v>
      </c>
    </row>
    <row r="48" spans="1:8" ht="56.25" customHeight="1" x14ac:dyDescent="0.2">
      <c r="A48" s="21" t="s">
        <v>55</v>
      </c>
      <c r="B48" s="25">
        <v>3307</v>
      </c>
      <c r="C48" s="25">
        <v>3307</v>
      </c>
      <c r="D48" s="26">
        <v>2379</v>
      </c>
      <c r="E48" s="13">
        <f t="shared" si="6"/>
        <v>71.938312670093737</v>
      </c>
      <c r="F48" s="13">
        <f t="shared" si="7"/>
        <v>71.938312670093737</v>
      </c>
      <c r="G48" s="14">
        <f t="shared" si="8"/>
        <v>-928</v>
      </c>
      <c r="H48" s="14">
        <f t="shared" si="9"/>
        <v>-928</v>
      </c>
    </row>
    <row r="49" spans="1:8" ht="116.25" customHeight="1" x14ac:dyDescent="0.2">
      <c r="A49" s="21" t="s">
        <v>56</v>
      </c>
      <c r="B49" s="25">
        <v>81496</v>
      </c>
      <c r="C49" s="25">
        <f>SUM(C50:C52)</f>
        <v>81375</v>
      </c>
      <c r="D49" s="25">
        <f>SUM(D50:D52)</f>
        <v>59579</v>
      </c>
      <c r="E49" s="13">
        <f t="shared" si="6"/>
        <v>73.10665554137627</v>
      </c>
      <c r="F49" s="13">
        <f t="shared" si="7"/>
        <v>73.215360983102912</v>
      </c>
      <c r="G49" s="14">
        <f t="shared" si="8"/>
        <v>-21917</v>
      </c>
      <c r="H49" s="14">
        <f t="shared" si="9"/>
        <v>-21796</v>
      </c>
    </row>
    <row r="50" spans="1:8" ht="81" customHeight="1" x14ac:dyDescent="0.2">
      <c r="A50" s="21" t="s">
        <v>57</v>
      </c>
      <c r="B50" s="25">
        <v>76100</v>
      </c>
      <c r="C50" s="25">
        <v>76100</v>
      </c>
      <c r="D50" s="25">
        <v>56322</v>
      </c>
      <c r="E50" s="13">
        <f t="shared" si="6"/>
        <v>74.010512483574246</v>
      </c>
      <c r="F50" s="13">
        <f t="shared" si="7"/>
        <v>74.010512483574246</v>
      </c>
      <c r="G50" s="14">
        <f t="shared" si="8"/>
        <v>-19778</v>
      </c>
      <c r="H50" s="14">
        <f t="shared" si="9"/>
        <v>-19778</v>
      </c>
    </row>
    <row r="51" spans="1:8" ht="81" customHeight="1" x14ac:dyDescent="0.2">
      <c r="A51" s="21" t="s">
        <v>58</v>
      </c>
      <c r="B51" s="25">
        <v>1600</v>
      </c>
      <c r="C51" s="25">
        <v>1600</v>
      </c>
      <c r="D51" s="26">
        <v>443</v>
      </c>
      <c r="E51" s="13">
        <f t="shared" si="6"/>
        <v>27.6875</v>
      </c>
      <c r="F51" s="13">
        <f t="shared" si="7"/>
        <v>27.6875</v>
      </c>
      <c r="G51" s="14">
        <f t="shared" si="8"/>
        <v>-1157</v>
      </c>
      <c r="H51" s="14">
        <f t="shared" si="9"/>
        <v>-1157</v>
      </c>
    </row>
    <row r="52" spans="1:8" ht="36.75" customHeight="1" x14ac:dyDescent="0.2">
      <c r="A52" s="21" t="s">
        <v>59</v>
      </c>
      <c r="B52" s="25">
        <v>3675</v>
      </c>
      <c r="C52" s="25">
        <v>3675</v>
      </c>
      <c r="D52" s="26">
        <v>2814</v>
      </c>
      <c r="E52" s="13">
        <f t="shared" si="6"/>
        <v>76.571428571428569</v>
      </c>
      <c r="F52" s="13">
        <f t="shared" si="7"/>
        <v>76.571428571428569</v>
      </c>
      <c r="G52" s="14">
        <f t="shared" si="8"/>
        <v>-861</v>
      </c>
      <c r="H52" s="14">
        <f t="shared" si="9"/>
        <v>-861</v>
      </c>
    </row>
    <row r="53" spans="1:8" ht="120.75" customHeight="1" x14ac:dyDescent="0.2">
      <c r="A53" s="21" t="s">
        <v>60</v>
      </c>
      <c r="B53" s="25">
        <v>121</v>
      </c>
      <c r="C53" s="25">
        <v>121</v>
      </c>
      <c r="D53" s="26">
        <v>121</v>
      </c>
      <c r="E53" s="13">
        <f t="shared" si="6"/>
        <v>100</v>
      </c>
      <c r="F53" s="13">
        <f t="shared" si="7"/>
        <v>100</v>
      </c>
      <c r="G53" s="14">
        <f t="shared" si="8"/>
        <v>0</v>
      </c>
      <c r="H53" s="14">
        <f t="shared" si="9"/>
        <v>0</v>
      </c>
    </row>
    <row r="54" spans="1:8" ht="55.5" customHeight="1" x14ac:dyDescent="0.2">
      <c r="A54" s="21" t="s">
        <v>61</v>
      </c>
      <c r="B54" s="25">
        <v>60</v>
      </c>
      <c r="C54" s="25">
        <v>60</v>
      </c>
      <c r="D54" s="26">
        <v>60</v>
      </c>
      <c r="E54" s="13">
        <f t="shared" si="6"/>
        <v>100</v>
      </c>
      <c r="F54" s="13">
        <f t="shared" si="7"/>
        <v>100</v>
      </c>
      <c r="G54" s="14">
        <f t="shared" si="8"/>
        <v>0</v>
      </c>
      <c r="H54" s="14">
        <f t="shared" si="9"/>
        <v>0</v>
      </c>
    </row>
    <row r="55" spans="1:8" ht="96.75" customHeight="1" x14ac:dyDescent="0.2">
      <c r="A55" s="21" t="s">
        <v>62</v>
      </c>
      <c r="B55" s="25">
        <v>25486</v>
      </c>
      <c r="C55" s="25">
        <v>25486</v>
      </c>
      <c r="D55" s="26">
        <v>19322</v>
      </c>
      <c r="E55" s="13">
        <f t="shared" si="6"/>
        <v>75.814172486855526</v>
      </c>
      <c r="F55" s="13">
        <f t="shared" si="7"/>
        <v>75.814172486855526</v>
      </c>
      <c r="G55" s="14">
        <f t="shared" si="8"/>
        <v>-6164</v>
      </c>
      <c r="H55" s="14">
        <f t="shared" si="9"/>
        <v>-6164</v>
      </c>
    </row>
    <row r="56" spans="1:8" ht="22.5" customHeight="1" x14ac:dyDescent="0.2">
      <c r="A56" s="20" t="s">
        <v>63</v>
      </c>
      <c r="B56" s="30">
        <f>SUM(B57)</f>
        <v>1850</v>
      </c>
      <c r="C56" s="30">
        <f>SUM(C57)</f>
        <v>1850</v>
      </c>
      <c r="D56" s="30">
        <f>SUM(D57)</f>
        <v>1199</v>
      </c>
      <c r="E56" s="13">
        <f t="shared" si="6"/>
        <v>64.810810810810821</v>
      </c>
      <c r="F56" s="13">
        <f t="shared" si="7"/>
        <v>64.810810810810821</v>
      </c>
      <c r="G56" s="14">
        <f t="shared" si="8"/>
        <v>-651</v>
      </c>
      <c r="H56" s="14">
        <f t="shared" si="9"/>
        <v>-651</v>
      </c>
    </row>
    <row r="57" spans="1:8" ht="22.5" customHeight="1" x14ac:dyDescent="0.2">
      <c r="A57" s="21" t="s">
        <v>64</v>
      </c>
      <c r="B57" s="25">
        <v>1850</v>
      </c>
      <c r="C57" s="25">
        <v>1850</v>
      </c>
      <c r="D57" s="26">
        <v>1199</v>
      </c>
      <c r="E57" s="13">
        <f t="shared" si="6"/>
        <v>64.810810810810821</v>
      </c>
      <c r="F57" s="13">
        <f t="shared" si="7"/>
        <v>64.810810810810821</v>
      </c>
      <c r="G57" s="14">
        <f t="shared" si="8"/>
        <v>-651</v>
      </c>
      <c r="H57" s="14">
        <f t="shared" si="9"/>
        <v>-651</v>
      </c>
    </row>
    <row r="58" spans="1:8" ht="33.75" customHeight="1" x14ac:dyDescent="0.2">
      <c r="A58" s="20" t="s">
        <v>65</v>
      </c>
      <c r="B58" s="30">
        <f>SUM(B59:B62)</f>
        <v>37928</v>
      </c>
      <c r="C58" s="30">
        <f>SUM(C59:C62)</f>
        <v>37928</v>
      </c>
      <c r="D58" s="30">
        <f>SUM(D59:D62)</f>
        <v>12145</v>
      </c>
      <c r="E58" s="13">
        <f t="shared" si="6"/>
        <v>32.021198059481122</v>
      </c>
      <c r="F58" s="13">
        <f t="shared" si="7"/>
        <v>32.021198059481122</v>
      </c>
      <c r="G58" s="14">
        <f t="shared" si="8"/>
        <v>-25783</v>
      </c>
      <c r="H58" s="14">
        <f t="shared" si="9"/>
        <v>-25783</v>
      </c>
    </row>
    <row r="59" spans="1:8" ht="56.25" customHeight="1" x14ac:dyDescent="0.2">
      <c r="A59" s="21" t="s">
        <v>66</v>
      </c>
      <c r="B59" s="25">
        <v>0</v>
      </c>
      <c r="C59" s="25">
        <v>0</v>
      </c>
      <c r="D59" s="25">
        <v>0</v>
      </c>
      <c r="E59" s="13">
        <v>0</v>
      </c>
      <c r="F59" s="13">
        <v>0</v>
      </c>
      <c r="G59" s="14">
        <f t="shared" si="8"/>
        <v>0</v>
      </c>
      <c r="H59" s="14">
        <f t="shared" si="9"/>
        <v>0</v>
      </c>
    </row>
    <row r="60" spans="1:8" ht="33.75" customHeight="1" x14ac:dyDescent="0.2">
      <c r="A60" s="21" t="s">
        <v>67</v>
      </c>
      <c r="B60" s="25">
        <v>34</v>
      </c>
      <c r="C60" s="25">
        <v>34</v>
      </c>
      <c r="D60" s="26">
        <v>35</v>
      </c>
      <c r="E60" s="13">
        <f>D60/B60*100</f>
        <v>102.94117647058823</v>
      </c>
      <c r="F60" s="13">
        <f>D60/C60*100</f>
        <v>102.94117647058823</v>
      </c>
      <c r="G60" s="14">
        <f t="shared" si="8"/>
        <v>1</v>
      </c>
      <c r="H60" s="14">
        <f t="shared" si="9"/>
        <v>1</v>
      </c>
    </row>
    <row r="61" spans="1:8" ht="34.5" customHeight="1" x14ac:dyDescent="0.2">
      <c r="A61" s="21" t="s">
        <v>68</v>
      </c>
      <c r="B61" s="25">
        <v>0</v>
      </c>
      <c r="C61" s="25">
        <v>0</v>
      </c>
      <c r="D61" s="26">
        <v>0</v>
      </c>
      <c r="E61" s="13">
        <v>0</v>
      </c>
      <c r="F61" s="13">
        <v>0</v>
      </c>
      <c r="G61" s="14">
        <f t="shared" si="8"/>
        <v>0</v>
      </c>
      <c r="H61" s="14">
        <f t="shared" si="9"/>
        <v>0</v>
      </c>
    </row>
    <row r="62" spans="1:8" ht="22.5" customHeight="1" x14ac:dyDescent="0.2">
      <c r="A62" s="21" t="s">
        <v>69</v>
      </c>
      <c r="B62" s="25">
        <v>37894</v>
      </c>
      <c r="C62" s="25">
        <v>37894</v>
      </c>
      <c r="D62" s="26">
        <v>12110</v>
      </c>
      <c r="E62" s="13">
        <f t="shared" ref="E62:E99" si="10">D62/B62*100</f>
        <v>31.957565841558029</v>
      </c>
      <c r="F62" s="13">
        <f t="shared" ref="F62:F99" si="11">D62/C62*100</f>
        <v>31.957565841558029</v>
      </c>
      <c r="G62" s="14">
        <f t="shared" si="8"/>
        <v>-25784</v>
      </c>
      <c r="H62" s="14">
        <f t="shared" si="9"/>
        <v>-25784</v>
      </c>
    </row>
    <row r="63" spans="1:8" ht="22.5" customHeight="1" x14ac:dyDescent="0.2">
      <c r="A63" s="20" t="s">
        <v>70</v>
      </c>
      <c r="B63" s="30">
        <f>SUM(B64:B68)</f>
        <v>35817</v>
      </c>
      <c r="C63" s="30">
        <f>SUM(C64:C68)</f>
        <v>35817</v>
      </c>
      <c r="D63" s="30">
        <f>SUM(D64:D68)</f>
        <v>28429</v>
      </c>
      <c r="E63" s="13">
        <f t="shared" si="10"/>
        <v>79.372923472094257</v>
      </c>
      <c r="F63" s="13">
        <f t="shared" si="11"/>
        <v>79.372923472094257</v>
      </c>
      <c r="G63" s="14">
        <f t="shared" si="8"/>
        <v>-7388</v>
      </c>
      <c r="H63" s="14">
        <f t="shared" si="9"/>
        <v>-7388</v>
      </c>
    </row>
    <row r="64" spans="1:8" ht="22.5" customHeight="1" x14ac:dyDescent="0.2">
      <c r="A64" s="21" t="s">
        <v>71</v>
      </c>
      <c r="B64" s="30">
        <v>1032</v>
      </c>
      <c r="C64" s="30">
        <v>1032</v>
      </c>
      <c r="D64" s="30">
        <v>1032</v>
      </c>
      <c r="E64" s="13">
        <f t="shared" si="10"/>
        <v>100</v>
      </c>
      <c r="F64" s="13">
        <f t="shared" si="11"/>
        <v>100</v>
      </c>
      <c r="G64" s="14">
        <f t="shared" si="8"/>
        <v>0</v>
      </c>
      <c r="H64" s="14">
        <f t="shared" si="9"/>
        <v>0</v>
      </c>
    </row>
    <row r="65" spans="1:8" ht="91.5" customHeight="1" x14ac:dyDescent="0.2">
      <c r="A65" s="21" t="s">
        <v>72</v>
      </c>
      <c r="B65" s="25">
        <v>4800</v>
      </c>
      <c r="C65" s="25">
        <v>4800</v>
      </c>
      <c r="D65" s="26">
        <v>5277</v>
      </c>
      <c r="E65" s="13">
        <f t="shared" si="10"/>
        <v>109.9375</v>
      </c>
      <c r="F65" s="13">
        <f t="shared" si="11"/>
        <v>109.9375</v>
      </c>
      <c r="G65" s="14">
        <f t="shared" si="8"/>
        <v>477</v>
      </c>
      <c r="H65" s="14">
        <f t="shared" si="9"/>
        <v>477</v>
      </c>
    </row>
    <row r="66" spans="1:8" ht="48" customHeight="1" x14ac:dyDescent="0.2">
      <c r="A66" s="21" t="s">
        <v>73</v>
      </c>
      <c r="B66" s="25">
        <v>13883</v>
      </c>
      <c r="C66" s="25">
        <v>13883</v>
      </c>
      <c r="D66" s="26">
        <v>3253</v>
      </c>
      <c r="E66" s="13">
        <f t="shared" si="10"/>
        <v>23.431534970827631</v>
      </c>
      <c r="F66" s="13">
        <f t="shared" si="11"/>
        <v>23.431534970827631</v>
      </c>
      <c r="G66" s="14">
        <f t="shared" si="8"/>
        <v>-10630</v>
      </c>
      <c r="H66" s="14">
        <f t="shared" si="9"/>
        <v>-10630</v>
      </c>
    </row>
    <row r="67" spans="1:8" ht="58.5" customHeight="1" x14ac:dyDescent="0.2">
      <c r="A67" s="21" t="s">
        <v>74</v>
      </c>
      <c r="B67" s="25">
        <v>1102</v>
      </c>
      <c r="C67" s="25">
        <v>1102</v>
      </c>
      <c r="D67" s="26">
        <v>1114</v>
      </c>
      <c r="E67" s="13">
        <f t="shared" si="10"/>
        <v>101.08892921960073</v>
      </c>
      <c r="F67" s="13">
        <f t="shared" si="11"/>
        <v>101.08892921960073</v>
      </c>
      <c r="G67" s="14">
        <f t="shared" si="8"/>
        <v>12</v>
      </c>
      <c r="H67" s="14">
        <f t="shared" si="9"/>
        <v>12</v>
      </c>
    </row>
    <row r="68" spans="1:8" ht="79.5" customHeight="1" x14ac:dyDescent="0.2">
      <c r="A68" s="21" t="s">
        <v>75</v>
      </c>
      <c r="B68" s="25">
        <v>15000</v>
      </c>
      <c r="C68" s="25">
        <v>15000</v>
      </c>
      <c r="D68" s="26">
        <v>17753</v>
      </c>
      <c r="E68" s="13">
        <f t="shared" si="10"/>
        <v>118.35333333333334</v>
      </c>
      <c r="F68" s="13">
        <f t="shared" si="11"/>
        <v>118.35333333333334</v>
      </c>
      <c r="G68" s="14">
        <f t="shared" si="8"/>
        <v>2753</v>
      </c>
      <c r="H68" s="14">
        <f t="shared" si="9"/>
        <v>2753</v>
      </c>
    </row>
    <row r="69" spans="1:8" ht="31.5" customHeight="1" x14ac:dyDescent="0.2">
      <c r="A69" s="20" t="s">
        <v>76</v>
      </c>
      <c r="B69" s="30">
        <f>SUM(B70:B85)</f>
        <v>3839</v>
      </c>
      <c r="C69" s="30">
        <f>SUM(C70:C85)</f>
        <v>3839</v>
      </c>
      <c r="D69" s="30">
        <f>SUM(D70:D85)</f>
        <v>3714</v>
      </c>
      <c r="E69" s="13">
        <f t="shared" si="10"/>
        <v>96.743943735347742</v>
      </c>
      <c r="F69" s="13">
        <f t="shared" si="11"/>
        <v>96.743943735347742</v>
      </c>
      <c r="G69" s="14">
        <f t="shared" si="8"/>
        <v>-125</v>
      </c>
      <c r="H69" s="14">
        <f t="shared" si="9"/>
        <v>-125</v>
      </c>
    </row>
    <row r="70" spans="1:8" ht="78.75" customHeight="1" x14ac:dyDescent="0.2">
      <c r="A70" s="21" t="s">
        <v>77</v>
      </c>
      <c r="B70" s="25">
        <v>227</v>
      </c>
      <c r="C70" s="25">
        <v>227</v>
      </c>
      <c r="D70" s="26">
        <v>181</v>
      </c>
      <c r="E70" s="13">
        <f t="shared" si="10"/>
        <v>79.735682819383257</v>
      </c>
      <c r="F70" s="13">
        <f t="shared" si="11"/>
        <v>79.735682819383257</v>
      </c>
      <c r="G70" s="14">
        <f t="shared" si="8"/>
        <v>-46</v>
      </c>
      <c r="H70" s="14">
        <f t="shared" si="9"/>
        <v>-46</v>
      </c>
    </row>
    <row r="71" spans="1:8" ht="57" customHeight="1" x14ac:dyDescent="0.2">
      <c r="A71" s="21" t="s">
        <v>78</v>
      </c>
      <c r="B71" s="25">
        <v>26</v>
      </c>
      <c r="C71" s="25">
        <v>26</v>
      </c>
      <c r="D71" s="26">
        <v>29</v>
      </c>
      <c r="E71" s="13">
        <f t="shared" si="10"/>
        <v>111.53846153846155</v>
      </c>
      <c r="F71" s="13">
        <f t="shared" si="11"/>
        <v>111.53846153846155</v>
      </c>
      <c r="G71" s="14">
        <f t="shared" si="8"/>
        <v>3</v>
      </c>
      <c r="H71" s="14">
        <f t="shared" si="9"/>
        <v>3</v>
      </c>
    </row>
    <row r="72" spans="1:8" ht="60" customHeight="1" x14ac:dyDescent="0.2">
      <c r="A72" s="21" t="s">
        <v>79</v>
      </c>
      <c r="B72" s="25">
        <v>121</v>
      </c>
      <c r="C72" s="25">
        <v>121</v>
      </c>
      <c r="D72" s="26">
        <v>121</v>
      </c>
      <c r="E72" s="13">
        <f t="shared" si="10"/>
        <v>100</v>
      </c>
      <c r="F72" s="13">
        <f t="shared" si="11"/>
        <v>100</v>
      </c>
      <c r="G72" s="14">
        <f t="shared" si="8"/>
        <v>0</v>
      </c>
      <c r="H72" s="14">
        <f t="shared" si="9"/>
        <v>0</v>
      </c>
    </row>
    <row r="73" spans="1:8" ht="56.25" customHeight="1" x14ac:dyDescent="0.2">
      <c r="A73" s="21" t="s">
        <v>80</v>
      </c>
      <c r="B73" s="25">
        <v>410</v>
      </c>
      <c r="C73" s="25">
        <v>410</v>
      </c>
      <c r="D73" s="26">
        <v>456</v>
      </c>
      <c r="E73" s="13">
        <f t="shared" si="10"/>
        <v>111.21951219512196</v>
      </c>
      <c r="F73" s="13">
        <f t="shared" si="11"/>
        <v>111.21951219512196</v>
      </c>
      <c r="G73" s="14">
        <f t="shared" si="8"/>
        <v>46</v>
      </c>
      <c r="H73" s="14">
        <f t="shared" si="9"/>
        <v>46</v>
      </c>
    </row>
    <row r="74" spans="1:8" ht="36.75" customHeight="1" x14ac:dyDescent="0.2">
      <c r="A74" s="21" t="s">
        <v>81</v>
      </c>
      <c r="B74" s="25">
        <v>70</v>
      </c>
      <c r="C74" s="25">
        <v>70</v>
      </c>
      <c r="D74" s="26">
        <v>70</v>
      </c>
      <c r="E74" s="13">
        <f t="shared" si="10"/>
        <v>100</v>
      </c>
      <c r="F74" s="13">
        <f t="shared" si="11"/>
        <v>100</v>
      </c>
      <c r="G74" s="14">
        <f t="shared" si="8"/>
        <v>0</v>
      </c>
      <c r="H74" s="14">
        <f t="shared" si="9"/>
        <v>0</v>
      </c>
    </row>
    <row r="75" spans="1:8" ht="56.25" customHeight="1" x14ac:dyDescent="0.2">
      <c r="A75" s="21" t="s">
        <v>82</v>
      </c>
      <c r="B75" s="25">
        <v>121</v>
      </c>
      <c r="C75" s="25">
        <v>121</v>
      </c>
      <c r="D75" s="26">
        <v>0</v>
      </c>
      <c r="E75" s="13">
        <f t="shared" si="10"/>
        <v>0</v>
      </c>
      <c r="F75" s="13">
        <f t="shared" si="11"/>
        <v>0</v>
      </c>
      <c r="G75" s="14">
        <f t="shared" si="8"/>
        <v>-121</v>
      </c>
      <c r="H75" s="14">
        <f t="shared" si="9"/>
        <v>-121</v>
      </c>
    </row>
    <row r="76" spans="1:8" ht="33.75" customHeight="1" x14ac:dyDescent="0.2">
      <c r="A76" s="21" t="s">
        <v>83</v>
      </c>
      <c r="B76" s="25">
        <v>300</v>
      </c>
      <c r="C76" s="25">
        <v>300</v>
      </c>
      <c r="D76" s="26">
        <v>300</v>
      </c>
      <c r="E76" s="13">
        <f t="shared" si="10"/>
        <v>100</v>
      </c>
      <c r="F76" s="13">
        <f t="shared" si="11"/>
        <v>100</v>
      </c>
      <c r="G76" s="14">
        <f t="shared" si="8"/>
        <v>0</v>
      </c>
      <c r="H76" s="14">
        <f t="shared" si="9"/>
        <v>0</v>
      </c>
    </row>
    <row r="77" spans="1:8" ht="45" customHeight="1" x14ac:dyDescent="0.2">
      <c r="A77" s="21" t="s">
        <v>84</v>
      </c>
      <c r="B77" s="25">
        <v>160</v>
      </c>
      <c r="C77" s="25">
        <v>160</v>
      </c>
      <c r="D77" s="26">
        <v>160</v>
      </c>
      <c r="E77" s="13">
        <f t="shared" si="10"/>
        <v>100</v>
      </c>
      <c r="F77" s="13">
        <f t="shared" si="11"/>
        <v>100</v>
      </c>
      <c r="G77" s="14">
        <f t="shared" ref="G77:G99" si="12">D77-B77</f>
        <v>0</v>
      </c>
      <c r="H77" s="14">
        <f t="shared" ref="H77:H99" si="13">D77-C77</f>
        <v>0</v>
      </c>
    </row>
    <row r="78" spans="1:8" ht="33.75" customHeight="1" x14ac:dyDescent="0.2">
      <c r="A78" s="21" t="s">
        <v>85</v>
      </c>
      <c r="B78" s="25">
        <v>219</v>
      </c>
      <c r="C78" s="25">
        <v>219</v>
      </c>
      <c r="D78" s="26">
        <v>229</v>
      </c>
      <c r="E78" s="13">
        <f t="shared" si="10"/>
        <v>104.56621004566212</v>
      </c>
      <c r="F78" s="13">
        <f t="shared" si="11"/>
        <v>104.56621004566212</v>
      </c>
      <c r="G78" s="14">
        <f t="shared" si="12"/>
        <v>10</v>
      </c>
      <c r="H78" s="14">
        <f t="shared" si="13"/>
        <v>10</v>
      </c>
    </row>
    <row r="79" spans="1:8" ht="22.5" customHeight="1" x14ac:dyDescent="0.2">
      <c r="A79" s="21" t="s">
        <v>86</v>
      </c>
      <c r="B79" s="25">
        <v>22</v>
      </c>
      <c r="C79" s="25">
        <v>22</v>
      </c>
      <c r="D79" s="26">
        <v>42</v>
      </c>
      <c r="E79" s="13">
        <f t="shared" si="10"/>
        <v>190.90909090909091</v>
      </c>
      <c r="F79" s="13">
        <f t="shared" si="11"/>
        <v>190.90909090909091</v>
      </c>
      <c r="G79" s="14">
        <f t="shared" si="12"/>
        <v>20</v>
      </c>
      <c r="H79" s="14">
        <f t="shared" si="13"/>
        <v>20</v>
      </c>
    </row>
    <row r="80" spans="1:8" ht="57.75" customHeight="1" x14ac:dyDescent="0.2">
      <c r="A80" s="21" t="s">
        <v>87</v>
      </c>
      <c r="B80" s="25">
        <v>40</v>
      </c>
      <c r="C80" s="25">
        <v>40</v>
      </c>
      <c r="D80" s="26">
        <v>10</v>
      </c>
      <c r="E80" s="13">
        <f t="shared" si="10"/>
        <v>25</v>
      </c>
      <c r="F80" s="13">
        <f t="shared" si="11"/>
        <v>25</v>
      </c>
      <c r="G80" s="14">
        <f t="shared" si="12"/>
        <v>-30</v>
      </c>
      <c r="H80" s="14">
        <f t="shared" si="13"/>
        <v>-30</v>
      </c>
    </row>
    <row r="81" spans="1:8" ht="33.75" customHeight="1" x14ac:dyDescent="0.2">
      <c r="A81" s="21" t="s">
        <v>88</v>
      </c>
      <c r="B81" s="25">
        <v>140</v>
      </c>
      <c r="C81" s="25">
        <v>140</v>
      </c>
      <c r="D81" s="26">
        <v>56</v>
      </c>
      <c r="E81" s="13">
        <f t="shared" si="10"/>
        <v>40</v>
      </c>
      <c r="F81" s="13">
        <f t="shared" si="11"/>
        <v>40</v>
      </c>
      <c r="G81" s="14">
        <f t="shared" si="12"/>
        <v>-84</v>
      </c>
      <c r="H81" s="14">
        <f t="shared" si="13"/>
        <v>-84</v>
      </c>
    </row>
    <row r="82" spans="1:8" ht="69" customHeight="1" x14ac:dyDescent="0.2">
      <c r="A82" s="21" t="s">
        <v>89</v>
      </c>
      <c r="B82" s="25">
        <v>210</v>
      </c>
      <c r="C82" s="25">
        <v>210</v>
      </c>
      <c r="D82" s="26">
        <v>211</v>
      </c>
      <c r="E82" s="13">
        <f t="shared" si="10"/>
        <v>100.47619047619048</v>
      </c>
      <c r="F82" s="13">
        <f t="shared" si="11"/>
        <v>100.47619047619048</v>
      </c>
      <c r="G82" s="14">
        <f t="shared" si="12"/>
        <v>1</v>
      </c>
      <c r="H82" s="14">
        <f t="shared" si="13"/>
        <v>1</v>
      </c>
    </row>
    <row r="83" spans="1:8" ht="69" customHeight="1" x14ac:dyDescent="0.2">
      <c r="A83" s="21" t="s">
        <v>90</v>
      </c>
      <c r="B83" s="25">
        <v>100</v>
      </c>
      <c r="C83" s="25">
        <v>100</v>
      </c>
      <c r="D83" s="26">
        <v>110</v>
      </c>
      <c r="E83" s="13">
        <f t="shared" si="10"/>
        <v>110.00000000000001</v>
      </c>
      <c r="F83" s="13">
        <f t="shared" si="11"/>
        <v>110.00000000000001</v>
      </c>
      <c r="G83" s="14">
        <f t="shared" si="12"/>
        <v>10</v>
      </c>
      <c r="H83" s="14">
        <f t="shared" si="13"/>
        <v>10</v>
      </c>
    </row>
    <row r="84" spans="1:8" ht="66.75" customHeight="1" x14ac:dyDescent="0.2">
      <c r="A84" s="21" t="s">
        <v>91</v>
      </c>
      <c r="B84" s="25">
        <v>620</v>
      </c>
      <c r="C84" s="25">
        <v>620</v>
      </c>
      <c r="D84" s="26">
        <v>594</v>
      </c>
      <c r="E84" s="13">
        <f t="shared" si="10"/>
        <v>95.806451612903217</v>
      </c>
      <c r="F84" s="13">
        <f t="shared" si="11"/>
        <v>95.806451612903217</v>
      </c>
      <c r="G84" s="14">
        <f t="shared" si="12"/>
        <v>-26</v>
      </c>
      <c r="H84" s="14">
        <f t="shared" si="13"/>
        <v>-26</v>
      </c>
    </row>
    <row r="85" spans="1:8" ht="36.75" customHeight="1" x14ac:dyDescent="0.2">
      <c r="A85" s="21" t="s">
        <v>92</v>
      </c>
      <c r="B85" s="25">
        <v>1053</v>
      </c>
      <c r="C85" s="25">
        <v>1053</v>
      </c>
      <c r="D85" s="26">
        <v>1145</v>
      </c>
      <c r="E85" s="13">
        <f t="shared" si="10"/>
        <v>108.7369420702754</v>
      </c>
      <c r="F85" s="13">
        <f t="shared" si="11"/>
        <v>108.7369420702754</v>
      </c>
      <c r="G85" s="14">
        <f t="shared" si="12"/>
        <v>92</v>
      </c>
      <c r="H85" s="14">
        <f t="shared" si="13"/>
        <v>92</v>
      </c>
    </row>
    <row r="86" spans="1:8" ht="15" customHeight="1" x14ac:dyDescent="0.2">
      <c r="A86" s="20" t="s">
        <v>93</v>
      </c>
      <c r="B86" s="30">
        <f>SUM(B87)</f>
        <v>267362</v>
      </c>
      <c r="C86" s="30">
        <f>SUM(C87)</f>
        <v>267362</v>
      </c>
      <c r="D86" s="30">
        <f>SUM(D87)</f>
        <v>267434</v>
      </c>
      <c r="E86" s="13">
        <f t="shared" si="10"/>
        <v>100.02692978059709</v>
      </c>
      <c r="F86" s="13">
        <f t="shared" si="11"/>
        <v>100.02692978059709</v>
      </c>
      <c r="G86" s="14">
        <f t="shared" si="12"/>
        <v>72</v>
      </c>
      <c r="H86" s="14">
        <f t="shared" si="13"/>
        <v>72</v>
      </c>
    </row>
    <row r="87" spans="1:8" ht="24.75" customHeight="1" x14ac:dyDescent="0.2">
      <c r="A87" s="21" t="s">
        <v>94</v>
      </c>
      <c r="B87" s="25">
        <v>267362</v>
      </c>
      <c r="C87" s="25">
        <v>267362</v>
      </c>
      <c r="D87" s="26">
        <v>267434</v>
      </c>
      <c r="E87" s="13">
        <f t="shared" si="10"/>
        <v>100.02692978059709</v>
      </c>
      <c r="F87" s="13">
        <f t="shared" si="11"/>
        <v>100.02692978059709</v>
      </c>
      <c r="G87" s="14">
        <f t="shared" si="12"/>
        <v>72</v>
      </c>
      <c r="H87" s="14">
        <f t="shared" si="13"/>
        <v>72</v>
      </c>
    </row>
    <row r="88" spans="1:8" ht="25.5" customHeight="1" x14ac:dyDescent="0.2">
      <c r="A88" s="20" t="s">
        <v>95</v>
      </c>
      <c r="B88" s="30">
        <f>SUM(B13+B46)</f>
        <v>2043764</v>
      </c>
      <c r="C88" s="30">
        <f>SUM(C13+C46)</f>
        <v>2043764</v>
      </c>
      <c r="D88" s="30">
        <f>SUM(D13+D46)</f>
        <v>1534573</v>
      </c>
      <c r="E88" s="13">
        <f t="shared" si="10"/>
        <v>75.085626324761563</v>
      </c>
      <c r="F88" s="13">
        <f t="shared" si="11"/>
        <v>75.085626324761563</v>
      </c>
      <c r="G88" s="14">
        <f t="shared" si="12"/>
        <v>-509191</v>
      </c>
      <c r="H88" s="14">
        <f t="shared" si="13"/>
        <v>-509191</v>
      </c>
    </row>
    <row r="89" spans="1:8" ht="15" customHeight="1" x14ac:dyDescent="0.2">
      <c r="A89" s="20" t="s">
        <v>96</v>
      </c>
      <c r="B89" s="30">
        <f>SUM(B90+B96+B95)</f>
        <v>2136929</v>
      </c>
      <c r="C89" s="30">
        <f>SUM(C90+C96+C95)</f>
        <v>2136929</v>
      </c>
      <c r="D89" s="30">
        <f>SUM(D90+D96+D95)</f>
        <v>1186040</v>
      </c>
      <c r="E89" s="13">
        <f t="shared" si="10"/>
        <v>55.502077982001275</v>
      </c>
      <c r="F89" s="13">
        <f t="shared" si="11"/>
        <v>55.502077982001275</v>
      </c>
      <c r="G89" s="14">
        <f t="shared" si="12"/>
        <v>-950889</v>
      </c>
      <c r="H89" s="14">
        <f t="shared" si="13"/>
        <v>-950889</v>
      </c>
    </row>
    <row r="90" spans="1:8" ht="33.75" customHeight="1" x14ac:dyDescent="0.2">
      <c r="A90" s="20" t="s">
        <v>97</v>
      </c>
      <c r="B90" s="30">
        <f>SUM(B91:B94)</f>
        <v>2146844</v>
      </c>
      <c r="C90" s="30">
        <f>SUM(C91:C94)</f>
        <v>2146844</v>
      </c>
      <c r="D90" s="30">
        <f>SUM(D91:D94)</f>
        <v>1195955</v>
      </c>
      <c r="E90" s="13">
        <f t="shared" si="10"/>
        <v>55.707587509851678</v>
      </c>
      <c r="F90" s="13">
        <f t="shared" si="11"/>
        <v>55.707587509851678</v>
      </c>
      <c r="G90" s="14">
        <f t="shared" si="12"/>
        <v>-950889</v>
      </c>
      <c r="H90" s="14">
        <f t="shared" si="13"/>
        <v>-950889</v>
      </c>
    </row>
    <row r="91" spans="1:8" ht="49.5" customHeight="1" x14ac:dyDescent="0.2">
      <c r="A91" s="20" t="s">
        <v>98</v>
      </c>
      <c r="B91" s="30">
        <v>1157</v>
      </c>
      <c r="C91" s="30">
        <v>1157</v>
      </c>
      <c r="D91" s="14">
        <v>868</v>
      </c>
      <c r="E91" s="13">
        <f t="shared" si="10"/>
        <v>75.021607605877279</v>
      </c>
      <c r="F91" s="13">
        <f t="shared" si="11"/>
        <v>75.021607605877279</v>
      </c>
      <c r="G91" s="14">
        <f t="shared" si="12"/>
        <v>-289</v>
      </c>
      <c r="H91" s="14">
        <f t="shared" si="13"/>
        <v>-289</v>
      </c>
    </row>
    <row r="92" spans="1:8" ht="33.75" customHeight="1" x14ac:dyDescent="0.2">
      <c r="A92" s="20" t="s">
        <v>99</v>
      </c>
      <c r="B92" s="30">
        <v>833253</v>
      </c>
      <c r="C92" s="30">
        <v>833253</v>
      </c>
      <c r="D92" s="14">
        <v>225935</v>
      </c>
      <c r="E92" s="13">
        <f t="shared" si="10"/>
        <v>27.114813868056881</v>
      </c>
      <c r="F92" s="13">
        <f t="shared" si="11"/>
        <v>27.114813868056881</v>
      </c>
      <c r="G92" s="14">
        <f t="shared" si="12"/>
        <v>-607318</v>
      </c>
      <c r="H92" s="14">
        <f t="shared" si="13"/>
        <v>-607318</v>
      </c>
    </row>
    <row r="93" spans="1:8" ht="22.5" customHeight="1" x14ac:dyDescent="0.2">
      <c r="A93" s="20" t="s">
        <v>100</v>
      </c>
      <c r="B93" s="30">
        <v>1292545</v>
      </c>
      <c r="C93" s="30">
        <v>1292545</v>
      </c>
      <c r="D93" s="14">
        <v>954407</v>
      </c>
      <c r="E93" s="13">
        <f t="shared" si="10"/>
        <v>73.83936342641843</v>
      </c>
      <c r="F93" s="13">
        <f t="shared" si="11"/>
        <v>73.83936342641843</v>
      </c>
      <c r="G93" s="14">
        <f t="shared" si="12"/>
        <v>-338138</v>
      </c>
      <c r="H93" s="14">
        <f t="shared" si="13"/>
        <v>-338138</v>
      </c>
    </row>
    <row r="94" spans="1:8" ht="12.75" customHeight="1" x14ac:dyDescent="0.2">
      <c r="A94" s="20" t="s">
        <v>101</v>
      </c>
      <c r="B94" s="30">
        <v>19889</v>
      </c>
      <c r="C94" s="30">
        <v>19889</v>
      </c>
      <c r="D94" s="14">
        <v>14745</v>
      </c>
      <c r="E94" s="13">
        <f t="shared" si="10"/>
        <v>74.13645733822716</v>
      </c>
      <c r="F94" s="13">
        <f t="shared" si="11"/>
        <v>74.13645733822716</v>
      </c>
      <c r="G94" s="14">
        <f t="shared" si="12"/>
        <v>-5144</v>
      </c>
      <c r="H94" s="14">
        <f t="shared" si="13"/>
        <v>-5144</v>
      </c>
    </row>
    <row r="95" spans="1:8" ht="22.5" customHeight="1" x14ac:dyDescent="0.2">
      <c r="A95" s="20" t="s">
        <v>102</v>
      </c>
      <c r="B95" s="30">
        <v>70</v>
      </c>
      <c r="C95" s="30">
        <v>70</v>
      </c>
      <c r="D95" s="14">
        <v>70</v>
      </c>
      <c r="E95" s="13">
        <f t="shared" si="10"/>
        <v>100</v>
      </c>
      <c r="F95" s="13">
        <f t="shared" si="11"/>
        <v>100</v>
      </c>
      <c r="G95" s="14">
        <f t="shared" si="12"/>
        <v>0</v>
      </c>
      <c r="H95" s="14">
        <f t="shared" si="13"/>
        <v>0</v>
      </c>
    </row>
    <row r="96" spans="1:8" ht="45" customHeight="1" x14ac:dyDescent="0.2">
      <c r="A96" s="20" t="s">
        <v>103</v>
      </c>
      <c r="B96" s="30">
        <f>SUM(B97:B98)</f>
        <v>-9985</v>
      </c>
      <c r="C96" s="30">
        <f>SUM(C97:C98)</f>
        <v>-9985</v>
      </c>
      <c r="D96" s="30">
        <f>SUM(D97:D98)</f>
        <v>-9985</v>
      </c>
      <c r="E96" s="13">
        <f t="shared" si="10"/>
        <v>100</v>
      </c>
      <c r="F96" s="13">
        <f t="shared" si="11"/>
        <v>100</v>
      </c>
      <c r="G96" s="14">
        <f t="shared" si="12"/>
        <v>0</v>
      </c>
      <c r="H96" s="14">
        <f t="shared" si="13"/>
        <v>0</v>
      </c>
    </row>
    <row r="97" spans="1:8" ht="48.75" customHeight="1" x14ac:dyDescent="0.2">
      <c r="A97" s="21" t="s">
        <v>104</v>
      </c>
      <c r="B97" s="25">
        <v>-9636</v>
      </c>
      <c r="C97" s="25">
        <v>-9636</v>
      </c>
      <c r="D97" s="26">
        <v>-9636</v>
      </c>
      <c r="E97" s="13">
        <f t="shared" si="10"/>
        <v>100</v>
      </c>
      <c r="F97" s="13">
        <f t="shared" si="11"/>
        <v>100</v>
      </c>
      <c r="G97" s="14">
        <f t="shared" si="12"/>
        <v>0</v>
      </c>
      <c r="H97" s="14">
        <f t="shared" si="13"/>
        <v>0</v>
      </c>
    </row>
    <row r="98" spans="1:8" ht="66.75" customHeight="1" x14ac:dyDescent="0.2">
      <c r="A98" s="21" t="s">
        <v>105</v>
      </c>
      <c r="B98" s="25">
        <v>-349</v>
      </c>
      <c r="C98" s="25">
        <v>-349</v>
      </c>
      <c r="D98" s="26">
        <v>-349</v>
      </c>
      <c r="E98" s="13">
        <f t="shared" si="10"/>
        <v>100</v>
      </c>
      <c r="F98" s="13">
        <f t="shared" si="11"/>
        <v>100</v>
      </c>
      <c r="G98" s="14">
        <f t="shared" si="12"/>
        <v>0</v>
      </c>
      <c r="H98" s="14">
        <f t="shared" si="13"/>
        <v>0</v>
      </c>
    </row>
    <row r="99" spans="1:8" ht="15.75" customHeight="1" x14ac:dyDescent="0.2">
      <c r="A99" s="24" t="s">
        <v>106</v>
      </c>
      <c r="B99" s="30">
        <f>SUM(B88+B89)</f>
        <v>4180693</v>
      </c>
      <c r="C99" s="30">
        <f>SUM(C88+C89)</f>
        <v>4180693</v>
      </c>
      <c r="D99" s="30">
        <f>SUM(D88+D89)</f>
        <v>2720613</v>
      </c>
      <c r="E99" s="13">
        <f t="shared" si="10"/>
        <v>65.075646549507454</v>
      </c>
      <c r="F99" s="13">
        <f t="shared" si="11"/>
        <v>65.075646549507454</v>
      </c>
      <c r="G99" s="14">
        <f t="shared" si="12"/>
        <v>-1460080</v>
      </c>
      <c r="H99" s="14">
        <f t="shared" si="13"/>
        <v>-1460080</v>
      </c>
    </row>
    <row r="100" spans="1:8" ht="22.5" customHeight="1" x14ac:dyDescent="0.2">
      <c r="A100" s="24" t="s">
        <v>107</v>
      </c>
      <c r="B100" s="25">
        <v>9985</v>
      </c>
      <c r="C100" s="25">
        <v>9985</v>
      </c>
      <c r="D100" s="26">
        <v>-317705</v>
      </c>
      <c r="E100" s="15"/>
      <c r="F100" s="15"/>
      <c r="G100" s="14"/>
      <c r="H100" s="14"/>
    </row>
    <row r="101" spans="1:8" ht="22.5" customHeight="1" x14ac:dyDescent="0.2">
      <c r="A101" s="21" t="s">
        <v>108</v>
      </c>
      <c r="B101" s="25">
        <v>0</v>
      </c>
      <c r="C101" s="25">
        <v>0</v>
      </c>
      <c r="D101" s="26">
        <v>0</v>
      </c>
      <c r="E101" s="15"/>
      <c r="F101" s="15"/>
      <c r="G101" s="14"/>
      <c r="H101" s="14"/>
    </row>
    <row r="102" spans="1:8" ht="45.75" customHeight="1" x14ac:dyDescent="0.2">
      <c r="A102" s="21" t="s">
        <v>109</v>
      </c>
      <c r="B102" s="25">
        <v>0</v>
      </c>
      <c r="C102" s="25">
        <v>0</v>
      </c>
      <c r="D102" s="26">
        <v>0</v>
      </c>
      <c r="E102" s="15"/>
      <c r="F102" s="15"/>
      <c r="G102" s="14"/>
      <c r="H102" s="14"/>
    </row>
    <row r="103" spans="1:8" ht="48" customHeight="1" x14ac:dyDescent="0.2">
      <c r="A103" s="21" t="s">
        <v>110</v>
      </c>
      <c r="B103" s="25">
        <v>0</v>
      </c>
      <c r="C103" s="25">
        <v>0</v>
      </c>
      <c r="D103" s="26">
        <v>0</v>
      </c>
      <c r="E103" s="15"/>
      <c r="F103" s="15"/>
      <c r="G103" s="14"/>
      <c r="H103" s="14"/>
    </row>
    <row r="104" spans="1:8" ht="22.5" customHeight="1" x14ac:dyDescent="0.2">
      <c r="A104" s="21" t="s">
        <v>111</v>
      </c>
      <c r="B104" s="25">
        <v>95265</v>
      </c>
      <c r="C104" s="25">
        <v>95265</v>
      </c>
      <c r="D104" s="26">
        <v>-272705</v>
      </c>
      <c r="E104" s="15"/>
      <c r="F104" s="15"/>
      <c r="G104" s="14"/>
      <c r="H104" s="14"/>
    </row>
    <row r="105" spans="1:8" ht="22.5" customHeight="1" x14ac:dyDescent="0.2">
      <c r="A105" s="21" t="s">
        <v>112</v>
      </c>
      <c r="B105" s="25">
        <v>-4180693</v>
      </c>
      <c r="C105" s="25">
        <v>-4180693</v>
      </c>
      <c r="D105" s="26">
        <v>-2727009</v>
      </c>
      <c r="E105" s="27"/>
      <c r="F105" s="15"/>
      <c r="G105" s="14"/>
      <c r="H105" s="14"/>
    </row>
    <row r="106" spans="1:8" ht="22.5" customHeight="1" x14ac:dyDescent="0.2">
      <c r="A106" s="21" t="s">
        <v>113</v>
      </c>
      <c r="B106" s="25">
        <v>4275958</v>
      </c>
      <c r="C106" s="25">
        <v>4275958</v>
      </c>
      <c r="D106" s="26">
        <v>2454304</v>
      </c>
      <c r="E106" s="27"/>
      <c r="F106" s="15"/>
      <c r="G106" s="14"/>
      <c r="H106" s="14"/>
    </row>
    <row r="107" spans="1:8" ht="22.5" customHeight="1" x14ac:dyDescent="0.2">
      <c r="A107" s="21" t="s">
        <v>114</v>
      </c>
      <c r="B107" s="25">
        <v>-85280</v>
      </c>
      <c r="C107" s="25">
        <v>-85280</v>
      </c>
      <c r="D107" s="26">
        <v>-45000</v>
      </c>
      <c r="E107" s="15"/>
      <c r="F107" s="15"/>
      <c r="G107" s="14"/>
      <c r="H107" s="14"/>
    </row>
    <row r="108" spans="1:8" ht="22.5" customHeight="1" x14ac:dyDescent="0.2">
      <c r="A108" s="21" t="s">
        <v>115</v>
      </c>
      <c r="B108" s="25">
        <v>-85280</v>
      </c>
      <c r="C108" s="25">
        <v>-85280</v>
      </c>
      <c r="D108" s="26">
        <v>-45000</v>
      </c>
      <c r="E108" s="15"/>
      <c r="F108" s="15"/>
      <c r="G108" s="14"/>
      <c r="H108" s="14"/>
    </row>
    <row r="109" spans="1:8" ht="93.75" customHeight="1" x14ac:dyDescent="0.2">
      <c r="A109" s="21" t="s">
        <v>116</v>
      </c>
      <c r="B109" s="25">
        <v>-85280</v>
      </c>
      <c r="C109" s="25">
        <v>-85280</v>
      </c>
      <c r="D109" s="26">
        <v>-45000</v>
      </c>
      <c r="E109" s="15"/>
      <c r="F109" s="15"/>
      <c r="G109" s="14"/>
      <c r="H109" s="14"/>
    </row>
    <row r="110" spans="1:8" ht="91.5" customHeight="1" x14ac:dyDescent="0.2">
      <c r="A110" s="21" t="s">
        <v>117</v>
      </c>
      <c r="B110" s="25">
        <v>-85280</v>
      </c>
      <c r="C110" s="25">
        <v>-85280</v>
      </c>
      <c r="D110" s="26">
        <v>-45000</v>
      </c>
      <c r="E110" s="15"/>
      <c r="F110" s="15"/>
      <c r="G110" s="14"/>
      <c r="H110" s="14"/>
    </row>
    <row r="111" spans="1:8" ht="12.75" customHeight="1" x14ac:dyDescent="0.2">
      <c r="A111" s="20" t="s">
        <v>118</v>
      </c>
      <c r="B111" s="25"/>
      <c r="C111" s="25"/>
      <c r="D111" s="26"/>
      <c r="E111" s="15"/>
      <c r="F111" s="15"/>
      <c r="G111" s="14"/>
      <c r="H111" s="14"/>
    </row>
    <row r="112" spans="1:8" ht="12.75" customHeight="1" x14ac:dyDescent="0.2">
      <c r="A112" s="20" t="s">
        <v>119</v>
      </c>
      <c r="B112" s="30">
        <f>SUM(B113:B118)</f>
        <v>373842</v>
      </c>
      <c r="C112" s="30">
        <f>SUM(C113:C118)</f>
        <v>373842</v>
      </c>
      <c r="D112" s="30">
        <f>SUM(D113:D118)</f>
        <v>238225</v>
      </c>
      <c r="E112" s="13">
        <f t="shared" ref="E112:E124" si="14">D112/B112*100</f>
        <v>63.723444663788442</v>
      </c>
      <c r="F112" s="13">
        <f t="shared" ref="F112:F124" si="15">D112/C112*100</f>
        <v>63.723444663788442</v>
      </c>
      <c r="G112" s="14">
        <f t="shared" ref="G112:G155" si="16">D112-B112</f>
        <v>-135617</v>
      </c>
      <c r="H112" s="14">
        <f t="shared" ref="H112:H155" si="17">D112-C112</f>
        <v>-135617</v>
      </c>
    </row>
    <row r="113" spans="1:8" ht="40.5" customHeight="1" x14ac:dyDescent="0.2">
      <c r="A113" s="21" t="s">
        <v>120</v>
      </c>
      <c r="B113" s="31">
        <v>2507</v>
      </c>
      <c r="C113" s="31">
        <v>2507</v>
      </c>
      <c r="D113" s="26">
        <v>1697</v>
      </c>
      <c r="E113" s="13">
        <f t="shared" si="14"/>
        <v>67.690466693258884</v>
      </c>
      <c r="F113" s="13">
        <f t="shared" si="15"/>
        <v>67.690466693258884</v>
      </c>
      <c r="G113" s="14">
        <f t="shared" si="16"/>
        <v>-810</v>
      </c>
      <c r="H113" s="14">
        <f t="shared" si="17"/>
        <v>-810</v>
      </c>
    </row>
    <row r="114" spans="1:8" ht="64.5" customHeight="1" x14ac:dyDescent="0.2">
      <c r="A114" s="21" t="s">
        <v>121</v>
      </c>
      <c r="B114" s="31">
        <v>3081</v>
      </c>
      <c r="C114" s="25">
        <v>3081</v>
      </c>
      <c r="D114" s="26">
        <v>1842</v>
      </c>
      <c r="E114" s="13">
        <f t="shared" si="14"/>
        <v>59.785783836416748</v>
      </c>
      <c r="F114" s="13">
        <f t="shared" si="15"/>
        <v>59.785783836416748</v>
      </c>
      <c r="G114" s="14">
        <f t="shared" si="16"/>
        <v>-1239</v>
      </c>
      <c r="H114" s="14">
        <f t="shared" si="17"/>
        <v>-1239</v>
      </c>
    </row>
    <row r="115" spans="1:8" ht="75.75" customHeight="1" x14ac:dyDescent="0.2">
      <c r="A115" s="21" t="s">
        <v>122</v>
      </c>
      <c r="B115" s="31">
        <v>170124</v>
      </c>
      <c r="C115" s="31">
        <v>170124</v>
      </c>
      <c r="D115" s="26">
        <v>107998</v>
      </c>
      <c r="E115" s="13">
        <f t="shared" si="14"/>
        <v>63.481930826926245</v>
      </c>
      <c r="F115" s="13">
        <f t="shared" si="15"/>
        <v>63.481930826926245</v>
      </c>
      <c r="G115" s="14">
        <f t="shared" si="16"/>
        <v>-62126</v>
      </c>
      <c r="H115" s="14">
        <f t="shared" si="17"/>
        <v>-62126</v>
      </c>
    </row>
    <row r="116" spans="1:8" ht="50.25" customHeight="1" x14ac:dyDescent="0.2">
      <c r="A116" s="21" t="s">
        <v>123</v>
      </c>
      <c r="B116" s="25">
        <v>34251</v>
      </c>
      <c r="C116" s="25">
        <v>34251</v>
      </c>
      <c r="D116" s="26">
        <v>23833</v>
      </c>
      <c r="E116" s="13">
        <f t="shared" si="14"/>
        <v>69.583369828618146</v>
      </c>
      <c r="F116" s="13">
        <f t="shared" si="15"/>
        <v>69.583369828618146</v>
      </c>
      <c r="G116" s="14">
        <f t="shared" si="16"/>
        <v>-10418</v>
      </c>
      <c r="H116" s="14">
        <f t="shared" si="17"/>
        <v>-10418</v>
      </c>
    </row>
    <row r="117" spans="1:8" ht="12.75" customHeight="1" x14ac:dyDescent="0.2">
      <c r="A117" s="21" t="s">
        <v>124</v>
      </c>
      <c r="B117" s="25">
        <v>1000</v>
      </c>
      <c r="C117" s="25">
        <v>1000</v>
      </c>
      <c r="D117" s="26">
        <v>0</v>
      </c>
      <c r="E117" s="13">
        <f t="shared" si="14"/>
        <v>0</v>
      </c>
      <c r="F117" s="13">
        <f t="shared" si="15"/>
        <v>0</v>
      </c>
      <c r="G117" s="14">
        <f t="shared" si="16"/>
        <v>-1000</v>
      </c>
      <c r="H117" s="14">
        <f t="shared" si="17"/>
        <v>-1000</v>
      </c>
    </row>
    <row r="118" spans="1:8" ht="12.75" customHeight="1" x14ac:dyDescent="0.2">
      <c r="A118" s="21" t="s">
        <v>125</v>
      </c>
      <c r="B118" s="25">
        <v>162879</v>
      </c>
      <c r="C118" s="25">
        <v>162879</v>
      </c>
      <c r="D118" s="26">
        <v>102855</v>
      </c>
      <c r="E118" s="13">
        <f t="shared" si="14"/>
        <v>63.148103807120627</v>
      </c>
      <c r="F118" s="13">
        <f t="shared" si="15"/>
        <v>63.148103807120627</v>
      </c>
      <c r="G118" s="14">
        <f t="shared" si="16"/>
        <v>-60024</v>
      </c>
      <c r="H118" s="14">
        <f t="shared" si="17"/>
        <v>-60024</v>
      </c>
    </row>
    <row r="119" spans="1:8" ht="12.75" customHeight="1" x14ac:dyDescent="0.2">
      <c r="A119" s="20" t="s">
        <v>126</v>
      </c>
      <c r="B119" s="30">
        <f>SUM(B120)</f>
        <v>360</v>
      </c>
      <c r="C119" s="30">
        <f>SUM(C120)</f>
        <v>360</v>
      </c>
      <c r="D119" s="30">
        <f>SUM(D120)</f>
        <v>0</v>
      </c>
      <c r="E119" s="13">
        <f t="shared" si="14"/>
        <v>0</v>
      </c>
      <c r="F119" s="13">
        <f t="shared" si="15"/>
        <v>0</v>
      </c>
      <c r="G119" s="14">
        <f t="shared" si="16"/>
        <v>-360</v>
      </c>
      <c r="H119" s="14">
        <f t="shared" si="17"/>
        <v>-360</v>
      </c>
    </row>
    <row r="120" spans="1:8" ht="12.75" customHeight="1" x14ac:dyDescent="0.2">
      <c r="A120" s="21" t="s">
        <v>127</v>
      </c>
      <c r="B120" s="25">
        <v>360</v>
      </c>
      <c r="C120" s="25">
        <v>360</v>
      </c>
      <c r="D120" s="26">
        <v>0</v>
      </c>
      <c r="E120" s="13">
        <f t="shared" si="14"/>
        <v>0</v>
      </c>
      <c r="F120" s="13">
        <f t="shared" si="15"/>
        <v>0</v>
      </c>
      <c r="G120" s="14">
        <f t="shared" si="16"/>
        <v>-360</v>
      </c>
      <c r="H120" s="14">
        <f t="shared" si="17"/>
        <v>-360</v>
      </c>
    </row>
    <row r="121" spans="1:8" ht="22.5" customHeight="1" x14ac:dyDescent="0.2">
      <c r="A121" s="20" t="s">
        <v>128</v>
      </c>
      <c r="B121" s="30">
        <f>SUM(B122:B123)</f>
        <v>47454</v>
      </c>
      <c r="C121" s="30">
        <f>SUM(C122:C123)</f>
        <v>47454</v>
      </c>
      <c r="D121" s="30">
        <f>SUM(D122:D123)</f>
        <v>29432</v>
      </c>
      <c r="E121" s="13">
        <f t="shared" si="14"/>
        <v>62.022168837189696</v>
      </c>
      <c r="F121" s="13">
        <f t="shared" si="15"/>
        <v>62.022168837189696</v>
      </c>
      <c r="G121" s="14">
        <f t="shared" si="16"/>
        <v>-18022</v>
      </c>
      <c r="H121" s="14">
        <f t="shared" si="17"/>
        <v>-18022</v>
      </c>
    </row>
    <row r="122" spans="1:8" ht="37.5" customHeight="1" x14ac:dyDescent="0.2">
      <c r="A122" s="21" t="s">
        <v>129</v>
      </c>
      <c r="B122" s="25">
        <v>20455</v>
      </c>
      <c r="C122" s="25">
        <v>20455</v>
      </c>
      <c r="D122" s="26">
        <v>11511</v>
      </c>
      <c r="E122" s="13">
        <f t="shared" si="14"/>
        <v>56.274749450012216</v>
      </c>
      <c r="F122" s="13">
        <f t="shared" si="15"/>
        <v>56.274749450012216</v>
      </c>
      <c r="G122" s="14">
        <f t="shared" si="16"/>
        <v>-8944</v>
      </c>
      <c r="H122" s="14">
        <f t="shared" si="17"/>
        <v>-8944</v>
      </c>
    </row>
    <row r="123" spans="1:8" ht="33.75" customHeight="1" x14ac:dyDescent="0.2">
      <c r="A123" s="21" t="s">
        <v>130</v>
      </c>
      <c r="B123" s="25">
        <v>26999</v>
      </c>
      <c r="C123" s="25">
        <v>26999</v>
      </c>
      <c r="D123" s="26">
        <v>17921</v>
      </c>
      <c r="E123" s="13">
        <f t="shared" si="14"/>
        <v>66.376532464165336</v>
      </c>
      <c r="F123" s="13">
        <f t="shared" si="15"/>
        <v>66.376532464165336</v>
      </c>
      <c r="G123" s="14">
        <f t="shared" si="16"/>
        <v>-9078</v>
      </c>
      <c r="H123" s="14">
        <f t="shared" si="17"/>
        <v>-9078</v>
      </c>
    </row>
    <row r="124" spans="1:8" ht="12.75" customHeight="1" x14ac:dyDescent="0.2">
      <c r="A124" s="20" t="s">
        <v>131</v>
      </c>
      <c r="B124" s="30">
        <f>SUM(B125:B128)</f>
        <v>398930</v>
      </c>
      <c r="C124" s="30">
        <f>SUM(C125:C128)</f>
        <v>398930</v>
      </c>
      <c r="D124" s="30">
        <f>SUM(D125:D128)</f>
        <v>119762</v>
      </c>
      <c r="E124" s="13">
        <f t="shared" si="14"/>
        <v>30.020805655127464</v>
      </c>
      <c r="F124" s="13">
        <f t="shared" si="15"/>
        <v>30.020805655127464</v>
      </c>
      <c r="G124" s="14">
        <f t="shared" si="16"/>
        <v>-279168</v>
      </c>
      <c r="H124" s="14">
        <f t="shared" si="17"/>
        <v>-279168</v>
      </c>
    </row>
    <row r="125" spans="1:8" ht="12.75" customHeight="1" x14ac:dyDescent="0.2">
      <c r="A125" s="21" t="s">
        <v>132</v>
      </c>
      <c r="B125" s="25">
        <v>0</v>
      </c>
      <c r="C125" s="25">
        <v>0</v>
      </c>
      <c r="D125" s="25">
        <v>0</v>
      </c>
      <c r="E125" s="13"/>
      <c r="F125" s="13"/>
      <c r="G125" s="14">
        <f t="shared" si="16"/>
        <v>0</v>
      </c>
      <c r="H125" s="14">
        <f t="shared" si="17"/>
        <v>0</v>
      </c>
    </row>
    <row r="126" spans="1:8" ht="12.75" customHeight="1" x14ac:dyDescent="0.2">
      <c r="A126" s="21" t="s">
        <v>133</v>
      </c>
      <c r="B126" s="25">
        <v>18293</v>
      </c>
      <c r="C126" s="25">
        <v>18293</v>
      </c>
      <c r="D126" s="26">
        <v>11521</v>
      </c>
      <c r="E126" s="13">
        <f t="shared" ref="E126:E155" si="18">D126/B126*100</f>
        <v>62.980375006833214</v>
      </c>
      <c r="F126" s="13">
        <f t="shared" ref="F126:F155" si="19">D126/C126*100</f>
        <v>62.980375006833214</v>
      </c>
      <c r="G126" s="14">
        <f t="shared" si="16"/>
        <v>-6772</v>
      </c>
      <c r="H126" s="14">
        <f t="shared" si="17"/>
        <v>-6772</v>
      </c>
    </row>
    <row r="127" spans="1:8" ht="12.75" customHeight="1" x14ac:dyDescent="0.2">
      <c r="A127" s="21" t="s">
        <v>134</v>
      </c>
      <c r="B127" s="25">
        <v>373408</v>
      </c>
      <c r="C127" s="25">
        <v>373408</v>
      </c>
      <c r="D127" s="26">
        <v>105838</v>
      </c>
      <c r="E127" s="13">
        <f t="shared" si="18"/>
        <v>28.343795526608961</v>
      </c>
      <c r="F127" s="13">
        <f t="shared" si="19"/>
        <v>28.343795526608961</v>
      </c>
      <c r="G127" s="14">
        <f t="shared" si="16"/>
        <v>-267570</v>
      </c>
      <c r="H127" s="14">
        <f t="shared" si="17"/>
        <v>-267570</v>
      </c>
    </row>
    <row r="128" spans="1:8" ht="22.5" customHeight="1" x14ac:dyDescent="0.2">
      <c r="A128" s="21" t="s">
        <v>135</v>
      </c>
      <c r="B128" s="25">
        <v>7229</v>
      </c>
      <c r="C128" s="25">
        <v>7229</v>
      </c>
      <c r="D128" s="26">
        <v>2403</v>
      </c>
      <c r="E128" s="13">
        <f t="shared" si="18"/>
        <v>33.241112187024484</v>
      </c>
      <c r="F128" s="13">
        <f t="shared" si="19"/>
        <v>33.241112187024484</v>
      </c>
      <c r="G128" s="14">
        <f t="shared" si="16"/>
        <v>-4826</v>
      </c>
      <c r="H128" s="14">
        <f t="shared" si="17"/>
        <v>-4826</v>
      </c>
    </row>
    <row r="129" spans="1:8" ht="12.75" customHeight="1" x14ac:dyDescent="0.2">
      <c r="A129" s="20" t="s">
        <v>136</v>
      </c>
      <c r="B129" s="30">
        <f>SUM(B130:B133)</f>
        <v>567620</v>
      </c>
      <c r="C129" s="30">
        <f>SUM(C130:C133)</f>
        <v>567620</v>
      </c>
      <c r="D129" s="30">
        <f>SUM(D130:D133)</f>
        <v>235821</v>
      </c>
      <c r="E129" s="13">
        <f t="shared" si="18"/>
        <v>41.545576265811633</v>
      </c>
      <c r="F129" s="13">
        <f t="shared" si="19"/>
        <v>41.545576265811633</v>
      </c>
      <c r="G129" s="14">
        <f t="shared" si="16"/>
        <v>-331799</v>
      </c>
      <c r="H129" s="14">
        <f t="shared" si="17"/>
        <v>-331799</v>
      </c>
    </row>
    <row r="130" spans="1:8" ht="12.75" customHeight="1" x14ac:dyDescent="0.2">
      <c r="A130" s="21" t="s">
        <v>137</v>
      </c>
      <c r="B130" s="25">
        <v>108065</v>
      </c>
      <c r="C130" s="25">
        <v>108065</v>
      </c>
      <c r="D130" s="26">
        <v>50146</v>
      </c>
      <c r="E130" s="13">
        <f t="shared" si="18"/>
        <v>46.403553416925</v>
      </c>
      <c r="F130" s="13">
        <f t="shared" si="19"/>
        <v>46.403553416925</v>
      </c>
      <c r="G130" s="14">
        <f t="shared" si="16"/>
        <v>-57919</v>
      </c>
      <c r="H130" s="14">
        <f t="shared" si="17"/>
        <v>-57919</v>
      </c>
    </row>
    <row r="131" spans="1:8" ht="12.75" customHeight="1" x14ac:dyDescent="0.2">
      <c r="A131" s="21" t="s">
        <v>138</v>
      </c>
      <c r="B131" s="25">
        <v>131297</v>
      </c>
      <c r="C131" s="25">
        <v>131297</v>
      </c>
      <c r="D131" s="26">
        <v>6</v>
      </c>
      <c r="E131" s="13">
        <f t="shared" si="18"/>
        <v>4.5697921506203491E-3</v>
      </c>
      <c r="F131" s="13">
        <f t="shared" si="19"/>
        <v>4.5697921506203491E-3</v>
      </c>
      <c r="G131" s="14">
        <f t="shared" si="16"/>
        <v>-131291</v>
      </c>
      <c r="H131" s="14">
        <f t="shared" si="17"/>
        <v>-131291</v>
      </c>
    </row>
    <row r="132" spans="1:8" ht="12.75" customHeight="1" x14ac:dyDescent="0.2">
      <c r="A132" s="21" t="s">
        <v>139</v>
      </c>
      <c r="B132" s="25">
        <v>306558</v>
      </c>
      <c r="C132" s="25">
        <v>306558</v>
      </c>
      <c r="D132" s="26">
        <v>169581</v>
      </c>
      <c r="E132" s="13">
        <f t="shared" si="18"/>
        <v>55.31775389975143</v>
      </c>
      <c r="F132" s="13">
        <f t="shared" si="19"/>
        <v>55.31775389975143</v>
      </c>
      <c r="G132" s="14">
        <f t="shared" si="16"/>
        <v>-136977</v>
      </c>
      <c r="H132" s="14">
        <f t="shared" si="17"/>
        <v>-136977</v>
      </c>
    </row>
    <row r="133" spans="1:8" ht="22.5" customHeight="1" x14ac:dyDescent="0.2">
      <c r="A133" s="21" t="s">
        <v>140</v>
      </c>
      <c r="B133" s="25">
        <v>21700</v>
      </c>
      <c r="C133" s="25">
        <v>21700</v>
      </c>
      <c r="D133" s="26">
        <v>16088</v>
      </c>
      <c r="E133" s="13">
        <f t="shared" si="18"/>
        <v>74.138248847926263</v>
      </c>
      <c r="F133" s="13">
        <f t="shared" si="19"/>
        <v>74.138248847926263</v>
      </c>
      <c r="G133" s="14">
        <f t="shared" si="16"/>
        <v>-5612</v>
      </c>
      <c r="H133" s="14">
        <f t="shared" si="17"/>
        <v>-5612</v>
      </c>
    </row>
    <row r="134" spans="1:8" ht="12.75" customHeight="1" x14ac:dyDescent="0.2">
      <c r="A134" s="20" t="s">
        <v>141</v>
      </c>
      <c r="B134" s="30">
        <f>SUM(B135:B136)</f>
        <v>2411</v>
      </c>
      <c r="C134" s="30">
        <f>SUM(C135:C136)</f>
        <v>2411</v>
      </c>
      <c r="D134" s="30">
        <f>SUM(D135:D136)</f>
        <v>655</v>
      </c>
      <c r="E134" s="13">
        <f t="shared" si="18"/>
        <v>27.167150559933638</v>
      </c>
      <c r="F134" s="13">
        <f t="shared" si="19"/>
        <v>27.167150559933638</v>
      </c>
      <c r="G134" s="14">
        <f t="shared" si="16"/>
        <v>-1756</v>
      </c>
      <c r="H134" s="14">
        <f t="shared" si="17"/>
        <v>-1756</v>
      </c>
    </row>
    <row r="135" spans="1:8" ht="22.5" customHeight="1" x14ac:dyDescent="0.2">
      <c r="A135" s="21" t="s">
        <v>142</v>
      </c>
      <c r="B135" s="25">
        <v>660</v>
      </c>
      <c r="C135" s="25">
        <v>660</v>
      </c>
      <c r="D135" s="26">
        <v>189</v>
      </c>
      <c r="E135" s="13">
        <f t="shared" si="18"/>
        <v>28.636363636363637</v>
      </c>
      <c r="F135" s="13">
        <f t="shared" si="19"/>
        <v>28.636363636363637</v>
      </c>
      <c r="G135" s="14">
        <f t="shared" si="16"/>
        <v>-471</v>
      </c>
      <c r="H135" s="14">
        <f t="shared" si="17"/>
        <v>-471</v>
      </c>
    </row>
    <row r="136" spans="1:8" ht="22.5" customHeight="1" x14ac:dyDescent="0.2">
      <c r="A136" s="21" t="s">
        <v>143</v>
      </c>
      <c r="B136" s="25">
        <v>1751</v>
      </c>
      <c r="C136" s="25">
        <v>1751</v>
      </c>
      <c r="D136" s="26">
        <v>466</v>
      </c>
      <c r="E136" s="13">
        <f t="shared" si="18"/>
        <v>26.61336379211879</v>
      </c>
      <c r="F136" s="13">
        <f t="shared" si="19"/>
        <v>26.61336379211879</v>
      </c>
      <c r="G136" s="14">
        <f t="shared" si="16"/>
        <v>-1285</v>
      </c>
      <c r="H136" s="14">
        <f t="shared" si="17"/>
        <v>-1285</v>
      </c>
    </row>
    <row r="137" spans="1:8" ht="12.75" customHeight="1" x14ac:dyDescent="0.2">
      <c r="A137" s="20" t="s">
        <v>144</v>
      </c>
      <c r="B137" s="30">
        <f>SUM(B138:B142)</f>
        <v>2273617</v>
      </c>
      <c r="C137" s="30">
        <f>SUM(C138:C142)</f>
        <v>2273617</v>
      </c>
      <c r="D137" s="30">
        <f>SUM(D138:D142)</f>
        <v>1408479</v>
      </c>
      <c r="E137" s="13">
        <f t="shared" si="18"/>
        <v>61.948824274273107</v>
      </c>
      <c r="F137" s="13">
        <f t="shared" si="19"/>
        <v>61.948824274273107</v>
      </c>
      <c r="G137" s="14">
        <f t="shared" si="16"/>
        <v>-865138</v>
      </c>
      <c r="H137" s="14">
        <f t="shared" si="17"/>
        <v>-865138</v>
      </c>
    </row>
    <row r="138" spans="1:8" ht="12.75" customHeight="1" x14ac:dyDescent="0.2">
      <c r="A138" s="21" t="s">
        <v>145</v>
      </c>
      <c r="B138" s="25">
        <v>756966</v>
      </c>
      <c r="C138" s="25">
        <v>756966</v>
      </c>
      <c r="D138" s="26">
        <v>522264</v>
      </c>
      <c r="E138" s="13">
        <f t="shared" si="18"/>
        <v>68.994380196732735</v>
      </c>
      <c r="F138" s="13">
        <f t="shared" si="19"/>
        <v>68.994380196732735</v>
      </c>
      <c r="G138" s="14">
        <f t="shared" si="16"/>
        <v>-234702</v>
      </c>
      <c r="H138" s="14">
        <f t="shared" si="17"/>
        <v>-234702</v>
      </c>
    </row>
    <row r="139" spans="1:8" ht="12.75" customHeight="1" x14ac:dyDescent="0.2">
      <c r="A139" s="21" t="s">
        <v>146</v>
      </c>
      <c r="B139" s="25">
        <v>1179809</v>
      </c>
      <c r="C139" s="25">
        <v>1179809</v>
      </c>
      <c r="D139" s="26">
        <v>723112</v>
      </c>
      <c r="E139" s="13">
        <f t="shared" si="18"/>
        <v>61.290598732506709</v>
      </c>
      <c r="F139" s="13">
        <f t="shared" si="19"/>
        <v>61.290598732506709</v>
      </c>
      <c r="G139" s="14">
        <f t="shared" si="16"/>
        <v>-456697</v>
      </c>
      <c r="H139" s="14">
        <f t="shared" si="17"/>
        <v>-456697</v>
      </c>
    </row>
    <row r="140" spans="1:8" ht="12.75" customHeight="1" x14ac:dyDescent="0.2">
      <c r="A140" s="21" t="s">
        <v>147</v>
      </c>
      <c r="B140" s="25">
        <v>299407</v>
      </c>
      <c r="C140" s="25">
        <v>299407</v>
      </c>
      <c r="D140" s="26">
        <v>134512</v>
      </c>
      <c r="E140" s="13">
        <f t="shared" si="18"/>
        <v>44.926137331458513</v>
      </c>
      <c r="F140" s="13">
        <f t="shared" si="19"/>
        <v>44.926137331458513</v>
      </c>
      <c r="G140" s="14">
        <f t="shared" si="16"/>
        <v>-164895</v>
      </c>
      <c r="H140" s="14">
        <f t="shared" si="17"/>
        <v>-164895</v>
      </c>
    </row>
    <row r="141" spans="1:8" ht="12.75" customHeight="1" x14ac:dyDescent="0.2">
      <c r="A141" s="21" t="s">
        <v>148</v>
      </c>
      <c r="B141" s="25">
        <v>9069</v>
      </c>
      <c r="C141" s="25">
        <v>9069</v>
      </c>
      <c r="D141" s="26">
        <v>7018</v>
      </c>
      <c r="E141" s="13">
        <f t="shared" si="18"/>
        <v>77.384496636894923</v>
      </c>
      <c r="F141" s="13">
        <f t="shared" si="19"/>
        <v>77.384496636894923</v>
      </c>
      <c r="G141" s="14">
        <f t="shared" si="16"/>
        <v>-2051</v>
      </c>
      <c r="H141" s="14">
        <f t="shared" si="17"/>
        <v>-2051</v>
      </c>
    </row>
    <row r="142" spans="1:8" ht="12.75" customHeight="1" x14ac:dyDescent="0.2">
      <c r="A142" s="21" t="s">
        <v>149</v>
      </c>
      <c r="B142" s="25">
        <v>28366</v>
      </c>
      <c r="C142" s="25">
        <v>28366</v>
      </c>
      <c r="D142" s="26">
        <v>21573</v>
      </c>
      <c r="E142" s="13">
        <f t="shared" si="18"/>
        <v>76.052316153141092</v>
      </c>
      <c r="F142" s="13">
        <f t="shared" si="19"/>
        <v>76.052316153141092</v>
      </c>
      <c r="G142" s="14">
        <f t="shared" si="16"/>
        <v>-6793</v>
      </c>
      <c r="H142" s="14">
        <f t="shared" si="17"/>
        <v>-6793</v>
      </c>
    </row>
    <row r="143" spans="1:8" ht="12.75" customHeight="1" x14ac:dyDescent="0.2">
      <c r="A143" s="20" t="s">
        <v>150</v>
      </c>
      <c r="B143" s="30">
        <f>SUM(B144:B145)</f>
        <v>248092</v>
      </c>
      <c r="C143" s="30">
        <f>SUM(C144:C145)</f>
        <v>248092</v>
      </c>
      <c r="D143" s="30">
        <f>SUM(D144:D145)</f>
        <v>192378</v>
      </c>
      <c r="E143" s="13">
        <f t="shared" si="18"/>
        <v>77.543008238879125</v>
      </c>
      <c r="F143" s="13">
        <f t="shared" si="19"/>
        <v>77.543008238879125</v>
      </c>
      <c r="G143" s="14">
        <f t="shared" si="16"/>
        <v>-55714</v>
      </c>
      <c r="H143" s="14">
        <f t="shared" si="17"/>
        <v>-55714</v>
      </c>
    </row>
    <row r="144" spans="1:8" ht="12.75" customHeight="1" x14ac:dyDescent="0.2">
      <c r="A144" s="21" t="s">
        <v>151</v>
      </c>
      <c r="B144" s="25">
        <v>236115</v>
      </c>
      <c r="C144" s="25">
        <v>236115</v>
      </c>
      <c r="D144" s="26">
        <v>184919</v>
      </c>
      <c r="E144" s="13">
        <f t="shared" si="18"/>
        <v>78.317345361370514</v>
      </c>
      <c r="F144" s="13">
        <f t="shared" si="19"/>
        <v>78.317345361370514</v>
      </c>
      <c r="G144" s="14">
        <f t="shared" si="16"/>
        <v>-51196</v>
      </c>
      <c r="H144" s="14">
        <f t="shared" si="17"/>
        <v>-51196</v>
      </c>
    </row>
    <row r="145" spans="1:8" ht="22.5" customHeight="1" x14ac:dyDescent="0.2">
      <c r="A145" s="21" t="s">
        <v>152</v>
      </c>
      <c r="B145" s="25">
        <v>11977</v>
      </c>
      <c r="C145" s="25">
        <v>11977</v>
      </c>
      <c r="D145" s="26">
        <v>7459</v>
      </c>
      <c r="E145" s="13">
        <f t="shared" si="18"/>
        <v>62.277698922935635</v>
      </c>
      <c r="F145" s="13">
        <f t="shared" si="19"/>
        <v>62.277698922935635</v>
      </c>
      <c r="G145" s="14">
        <f t="shared" si="16"/>
        <v>-4518</v>
      </c>
      <c r="H145" s="14">
        <f t="shared" si="17"/>
        <v>-4518</v>
      </c>
    </row>
    <row r="146" spans="1:8" ht="12.75" customHeight="1" x14ac:dyDescent="0.2">
      <c r="A146" s="20" t="s">
        <v>153</v>
      </c>
      <c r="B146" s="30">
        <f>SUM(B147:B149)</f>
        <v>157773</v>
      </c>
      <c r="C146" s="30">
        <f>SUM(C147:C149)</f>
        <v>157773</v>
      </c>
      <c r="D146" s="30">
        <f>SUM(D147:D149)</f>
        <v>100206</v>
      </c>
      <c r="E146" s="13">
        <f t="shared" si="18"/>
        <v>63.512768344393521</v>
      </c>
      <c r="F146" s="13">
        <f t="shared" si="19"/>
        <v>63.512768344393521</v>
      </c>
      <c r="G146" s="14">
        <f t="shared" si="16"/>
        <v>-57567</v>
      </c>
      <c r="H146" s="14">
        <f t="shared" si="17"/>
        <v>-57567</v>
      </c>
    </row>
    <row r="147" spans="1:8" ht="12.75" customHeight="1" x14ac:dyDescent="0.2">
      <c r="A147" s="21" t="s">
        <v>154</v>
      </c>
      <c r="B147" s="25">
        <v>14200</v>
      </c>
      <c r="C147" s="25">
        <v>14200</v>
      </c>
      <c r="D147" s="26">
        <v>9281</v>
      </c>
      <c r="E147" s="13">
        <f t="shared" si="18"/>
        <v>65.359154929577471</v>
      </c>
      <c r="F147" s="13">
        <f t="shared" si="19"/>
        <v>65.359154929577471</v>
      </c>
      <c r="G147" s="14">
        <f t="shared" si="16"/>
        <v>-4919</v>
      </c>
      <c r="H147" s="14">
        <f t="shared" si="17"/>
        <v>-4919</v>
      </c>
    </row>
    <row r="148" spans="1:8" ht="12.75" customHeight="1" x14ac:dyDescent="0.2">
      <c r="A148" s="21" t="s">
        <v>155</v>
      </c>
      <c r="B148" s="25">
        <v>98906</v>
      </c>
      <c r="C148" s="25">
        <v>98906</v>
      </c>
      <c r="D148" s="26">
        <v>65563</v>
      </c>
      <c r="E148" s="13">
        <f t="shared" si="18"/>
        <v>66.288192829555342</v>
      </c>
      <c r="F148" s="13">
        <f t="shared" si="19"/>
        <v>66.288192829555342</v>
      </c>
      <c r="G148" s="14">
        <f t="shared" si="16"/>
        <v>-33343</v>
      </c>
      <c r="H148" s="14">
        <f t="shared" si="17"/>
        <v>-33343</v>
      </c>
    </row>
    <row r="149" spans="1:8" ht="12.75" customHeight="1" x14ac:dyDescent="0.2">
      <c r="A149" s="21" t="s">
        <v>156</v>
      </c>
      <c r="B149" s="25">
        <v>44667</v>
      </c>
      <c r="C149" s="25">
        <v>44667</v>
      </c>
      <c r="D149" s="26">
        <v>25362</v>
      </c>
      <c r="E149" s="13">
        <f t="shared" si="18"/>
        <v>56.780173282288935</v>
      </c>
      <c r="F149" s="13">
        <f t="shared" si="19"/>
        <v>56.780173282288935</v>
      </c>
      <c r="G149" s="14">
        <f t="shared" si="16"/>
        <v>-19305</v>
      </c>
      <c r="H149" s="14">
        <f t="shared" si="17"/>
        <v>-19305</v>
      </c>
    </row>
    <row r="150" spans="1:8" ht="12.75" customHeight="1" x14ac:dyDescent="0.2">
      <c r="A150" s="20" t="s">
        <v>157</v>
      </c>
      <c r="B150" s="30">
        <f>SUM(B151:B152)</f>
        <v>110732</v>
      </c>
      <c r="C150" s="30">
        <f>SUM(C151:C152)</f>
        <v>110732</v>
      </c>
      <c r="D150" s="30">
        <f>SUM(D151:D152)</f>
        <v>77950</v>
      </c>
      <c r="E150" s="13">
        <f t="shared" si="18"/>
        <v>70.395188382761987</v>
      </c>
      <c r="F150" s="13">
        <f t="shared" si="19"/>
        <v>70.395188382761987</v>
      </c>
      <c r="G150" s="14">
        <f t="shared" si="16"/>
        <v>-32782</v>
      </c>
      <c r="H150" s="14">
        <f t="shared" si="17"/>
        <v>-32782</v>
      </c>
    </row>
    <row r="151" spans="1:8" ht="12.75" customHeight="1" x14ac:dyDescent="0.2">
      <c r="A151" s="21" t="s">
        <v>158</v>
      </c>
      <c r="B151" s="25">
        <v>94686</v>
      </c>
      <c r="C151" s="25">
        <v>94686</v>
      </c>
      <c r="D151" s="26">
        <v>70209</v>
      </c>
      <c r="E151" s="13">
        <f t="shared" si="18"/>
        <v>74.149293454153735</v>
      </c>
      <c r="F151" s="13">
        <f t="shared" si="19"/>
        <v>74.149293454153735</v>
      </c>
      <c r="G151" s="14">
        <f t="shared" si="16"/>
        <v>-24477</v>
      </c>
      <c r="H151" s="14">
        <f t="shared" si="17"/>
        <v>-24477</v>
      </c>
    </row>
    <row r="152" spans="1:8" ht="12.75" customHeight="1" x14ac:dyDescent="0.2">
      <c r="A152" s="21" t="s">
        <v>159</v>
      </c>
      <c r="B152" s="25">
        <v>16046</v>
      </c>
      <c r="C152" s="25">
        <v>16046</v>
      </c>
      <c r="D152" s="26">
        <v>7741</v>
      </c>
      <c r="E152" s="13">
        <f t="shared" si="18"/>
        <v>48.242552661099339</v>
      </c>
      <c r="F152" s="13">
        <f t="shared" si="19"/>
        <v>48.242552661099339</v>
      </c>
      <c r="G152" s="14">
        <f t="shared" si="16"/>
        <v>-8305</v>
      </c>
      <c r="H152" s="14">
        <f t="shared" si="17"/>
        <v>-8305</v>
      </c>
    </row>
    <row r="153" spans="1:8" ht="22.5" customHeight="1" x14ac:dyDescent="0.2">
      <c r="A153" s="20" t="s">
        <v>160</v>
      </c>
      <c r="B153" s="30">
        <f>SUM(B154)</f>
        <v>9847</v>
      </c>
      <c r="C153" s="30">
        <f>SUM(C154)</f>
        <v>9847</v>
      </c>
      <c r="D153" s="30">
        <f>SUM(D154)</f>
        <v>0</v>
      </c>
      <c r="E153" s="13">
        <f t="shared" si="18"/>
        <v>0</v>
      </c>
      <c r="F153" s="13">
        <f t="shared" si="19"/>
        <v>0</v>
      </c>
      <c r="G153" s="14">
        <f t="shared" si="16"/>
        <v>-9847</v>
      </c>
      <c r="H153" s="14">
        <f t="shared" si="17"/>
        <v>-9847</v>
      </c>
    </row>
    <row r="154" spans="1:8" ht="22.5" customHeight="1" x14ac:dyDescent="0.2">
      <c r="A154" s="21" t="s">
        <v>161</v>
      </c>
      <c r="B154" s="25">
        <v>9847</v>
      </c>
      <c r="C154" s="25">
        <v>9847</v>
      </c>
      <c r="D154" s="26">
        <v>0</v>
      </c>
      <c r="E154" s="13">
        <f t="shared" si="18"/>
        <v>0</v>
      </c>
      <c r="F154" s="13">
        <f t="shared" si="19"/>
        <v>0</v>
      </c>
      <c r="G154" s="14">
        <f t="shared" si="16"/>
        <v>-9847</v>
      </c>
      <c r="H154" s="14">
        <f t="shared" si="17"/>
        <v>-9847</v>
      </c>
    </row>
    <row r="155" spans="1:8" ht="12.75" customHeight="1" x14ac:dyDescent="0.2">
      <c r="A155" s="24" t="s">
        <v>162</v>
      </c>
      <c r="B155" s="30">
        <f>SUM(B112+B119+B121+B124+B129+B134+B137+B143+B146+B150+B153)</f>
        <v>4190678</v>
      </c>
      <c r="C155" s="30">
        <f>SUM(C112+C119+C121+C124+C129+C134+C137+C143+C146+C150+C153)</f>
        <v>4190678</v>
      </c>
      <c r="D155" s="30">
        <f>SUM(D112+D119+D121+D124+D129+D134+D137+D143+D146+D150+D153)</f>
        <v>2402908</v>
      </c>
      <c r="E155" s="13">
        <f t="shared" si="18"/>
        <v>57.339361315758453</v>
      </c>
      <c r="F155" s="13">
        <f t="shared" si="19"/>
        <v>57.339361315758453</v>
      </c>
      <c r="G155" s="14">
        <f t="shared" si="16"/>
        <v>-1787770</v>
      </c>
      <c r="H155" s="14">
        <f t="shared" si="17"/>
        <v>-1787770</v>
      </c>
    </row>
    <row r="156" spans="1:8" ht="22.5" customHeight="1" x14ac:dyDescent="0.2">
      <c r="A156" s="20" t="s">
        <v>163</v>
      </c>
      <c r="B156" s="30">
        <f>SUM(B99-B155)</f>
        <v>-9985</v>
      </c>
      <c r="C156" s="30">
        <f>SUM(C99-C155)</f>
        <v>-9985</v>
      </c>
      <c r="D156" s="30">
        <f>SUM(D99-D155)</f>
        <v>317705</v>
      </c>
      <c r="E156" s="13"/>
      <c r="F156" s="13"/>
      <c r="G156" s="14"/>
      <c r="H156" s="14"/>
    </row>
    <row r="157" spans="1:8" ht="12.75" customHeight="1" x14ac:dyDescent="0.2">
      <c r="A157" s="4" t="s">
        <v>164</v>
      </c>
      <c r="B157" s="26"/>
      <c r="C157" s="26"/>
      <c r="D157" s="4"/>
      <c r="E157" s="13"/>
      <c r="F157" s="13"/>
      <c r="G157" s="14"/>
      <c r="H157" s="14"/>
    </row>
    <row r="158" spans="1:8" ht="12.75" customHeight="1" x14ac:dyDescent="0.2">
      <c r="A158" s="15" t="s">
        <v>165</v>
      </c>
      <c r="B158" s="14">
        <v>2043087</v>
      </c>
      <c r="C158" s="14">
        <v>2043087</v>
      </c>
      <c r="D158" s="14">
        <v>1372507</v>
      </c>
      <c r="E158" s="13">
        <f>D158/B158*100</f>
        <v>67.178098632118946</v>
      </c>
      <c r="F158" s="13">
        <f>D158/C158*100</f>
        <v>67.178098632118946</v>
      </c>
      <c r="G158" s="14">
        <f>D158-B158</f>
        <v>-670580</v>
      </c>
      <c r="H158" s="14">
        <f>D158-C158</f>
        <v>-670580</v>
      </c>
    </row>
    <row r="159" spans="1:8" s="16" customFormat="1" ht="12.75" customHeight="1" x14ac:dyDescent="0.2">
      <c r="E159" s="17"/>
      <c r="G159" s="17"/>
      <c r="H159" s="17"/>
    </row>
    <row r="160" spans="1:8" ht="12.75" customHeight="1" x14ac:dyDescent="0.2">
      <c r="A160" s="16" t="s">
        <v>166</v>
      </c>
      <c r="B160" s="16"/>
      <c r="C160" s="32"/>
      <c r="D160" s="32" t="s">
        <v>167</v>
      </c>
    </row>
  </sheetData>
  <mergeCells count="8">
    <mergeCell ref="A7:H7"/>
    <mergeCell ref="A8:H8"/>
    <mergeCell ref="A10:A11"/>
    <mergeCell ref="E10:F10"/>
    <mergeCell ref="G10:H10"/>
    <mergeCell ref="B10:B11"/>
    <mergeCell ref="C10:C11"/>
    <mergeCell ref="D10:D11"/>
  </mergeCells>
  <pageMargins left="0.78740157480314965" right="0.51181102362204722" top="0.70866141732283472" bottom="0.70866141732283472" header="0.39370078740157483" footer="0.39370078740157483"/>
  <pageSetup paperSize="9" scale="63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3квартал</vt:lpstr>
      <vt:lpstr>__bookmark_1</vt:lpstr>
      <vt:lpstr>__bookmark_2</vt:lpstr>
      <vt:lpstr>'3квартал'!Заголовки_для_печати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dc:description>exif_MSED_a7593576ca0a1c772ab59df88a8eaadd490f2b0f20b0b89b2c514ee5932b6f93</dc:description>
  <cp:lastModifiedBy>Анастасия Александровна Саукова</cp:lastModifiedBy>
  <dcterms:created xsi:type="dcterms:W3CDTF">2017-04-13T16:57:54Z</dcterms:created>
  <dcterms:modified xsi:type="dcterms:W3CDTF">2019-10-24T12:59:04Z</dcterms:modified>
</cp:coreProperties>
</file>